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9" activeTab="3"/>
  </bookViews>
  <sheets>
    <sheet name="Dochody" sheetId="1" r:id="rId1"/>
    <sheet name="Wydatki" sheetId="2" r:id="rId2"/>
    <sheet name="Zlecone" sheetId="3" r:id="rId3"/>
    <sheet name="klasyf" sheetId="4" r:id="rId4"/>
    <sheet name="1" sheetId="5" r:id="rId5"/>
    <sheet name="2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4" sheetId="12" r:id="rId12"/>
    <sheet name="15" sheetId="13" r:id="rId13"/>
    <sheet name="16" sheetId="14" r:id="rId14"/>
  </sheets>
  <definedNames>
    <definedName name="_xlnm.Print_Area" localSheetId="4">'1'!$A$1:$Q$45</definedName>
    <definedName name="_xlnm.Print_Area" localSheetId="0">'Dochody'!$A$1:$G$96</definedName>
    <definedName name="_xlnm.Print_Titles" localSheetId="0">'Dochody'!$4:$4</definedName>
    <definedName name="_xlnm._FilterDatabase" localSheetId="0" hidden="1">'Dochody'!$A$4:$G$96</definedName>
    <definedName name="_xlnm.Print_Area" localSheetId="1">'Wydatki'!$A$1:$G$246</definedName>
    <definedName name="_xlnm.Print_Titles" localSheetId="1">'Wydatki'!$4:$4</definedName>
    <definedName name="_xlnm._FilterDatabase" localSheetId="1" hidden="1">'Wydatki'!$A$4:$G$246</definedName>
    <definedName name="_xlnm.Print_Titles" localSheetId="2">'Zlecone'!$5:$5</definedName>
    <definedName name="Excel_BuiltIn__FilterDatabase_4">'klasyf'!$A$1:$B$76</definedName>
    <definedName name="Excel_BuiltIn_Database_4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<sst xmlns="http://schemas.openxmlformats.org/spreadsheetml/2006/main" count="1693" uniqueCount="574">
  <si>
    <t>Zmiany w planie dochodów</t>
  </si>
  <si>
    <t>załącznik nr 1</t>
  </si>
  <si>
    <t>Dz.</t>
  </si>
  <si>
    <t>Rozdz.</t>
  </si>
  <si>
    <t>Par.</t>
  </si>
  <si>
    <t>Treść</t>
  </si>
  <si>
    <t>Plan przed zmianami</t>
  </si>
  <si>
    <t>Zmiany</t>
  </si>
  <si>
    <t>Plan po zmianach</t>
  </si>
  <si>
    <t>010</t>
  </si>
  <si>
    <t>01095</t>
  </si>
  <si>
    <t>2010</t>
  </si>
  <si>
    <t>0690</t>
  </si>
  <si>
    <t>0960</t>
  </si>
  <si>
    <t>600</t>
  </si>
  <si>
    <t>60016</t>
  </si>
  <si>
    <t>6260</t>
  </si>
  <si>
    <t>6330</t>
  </si>
  <si>
    <t>700</t>
  </si>
  <si>
    <t>70005</t>
  </si>
  <si>
    <t>0470</t>
  </si>
  <si>
    <t>0750</t>
  </si>
  <si>
    <t>0870</t>
  </si>
  <si>
    <t>0920</t>
  </si>
  <si>
    <t>750</t>
  </si>
  <si>
    <t>75011</t>
  </si>
  <si>
    <t>2360</t>
  </si>
  <si>
    <t>75023</t>
  </si>
  <si>
    <t>0970</t>
  </si>
  <si>
    <t>751</t>
  </si>
  <si>
    <t>75113</t>
  </si>
  <si>
    <t>756</t>
  </si>
  <si>
    <t>75601</t>
  </si>
  <si>
    <t>0350</t>
  </si>
  <si>
    <t>0910</t>
  </si>
  <si>
    <t>75615</t>
  </si>
  <si>
    <t>0310</t>
  </si>
  <si>
    <t>0320</t>
  </si>
  <si>
    <t>0330</t>
  </si>
  <si>
    <t>0500</t>
  </si>
  <si>
    <t>75616</t>
  </si>
  <si>
    <t>0340</t>
  </si>
  <si>
    <t>0360</t>
  </si>
  <si>
    <t>0450</t>
  </si>
  <si>
    <t>0460</t>
  </si>
  <si>
    <t>75618</t>
  </si>
  <si>
    <t>0410</t>
  </si>
  <si>
    <t>0490</t>
  </si>
  <si>
    <t>75621</t>
  </si>
  <si>
    <t>0010</t>
  </si>
  <si>
    <t>0020</t>
  </si>
  <si>
    <t>758</t>
  </si>
  <si>
    <t>75801</t>
  </si>
  <si>
    <t>2920</t>
  </si>
  <si>
    <t>75802</t>
  </si>
  <si>
    <t>2750</t>
  </si>
  <si>
    <t>75814</t>
  </si>
  <si>
    <t>801</t>
  </si>
  <si>
    <t>80101</t>
  </si>
  <si>
    <t>2030</t>
  </si>
  <si>
    <t>80195</t>
  </si>
  <si>
    <t>2440</t>
  </si>
  <si>
    <t>851</t>
  </si>
  <si>
    <t>85195</t>
  </si>
  <si>
    <t>85154</t>
  </si>
  <si>
    <t>0480</t>
  </si>
  <si>
    <t>852</t>
  </si>
  <si>
    <t>85212</t>
  </si>
  <si>
    <t>85213</t>
  </si>
  <si>
    <t>85214</t>
  </si>
  <si>
    <t>85295</t>
  </si>
  <si>
    <t>2008</t>
  </si>
  <si>
    <t>2009</t>
  </si>
  <si>
    <t>854</t>
  </si>
  <si>
    <t>85415</t>
  </si>
  <si>
    <t>900</t>
  </si>
  <si>
    <t>90001</t>
  </si>
  <si>
    <t>90020</t>
  </si>
  <si>
    <t>0400</t>
  </si>
  <si>
    <t>RAZEM</t>
  </si>
  <si>
    <t>Zmiany w planie wydatków</t>
  </si>
  <si>
    <t>załącznik nr 2</t>
  </si>
  <si>
    <t>01030</t>
  </si>
  <si>
    <t>2850</t>
  </si>
  <si>
    <t>4300</t>
  </si>
  <si>
    <t>4430</t>
  </si>
  <si>
    <t>400</t>
  </si>
  <si>
    <t>40002</t>
  </si>
  <si>
    <t>4210</t>
  </si>
  <si>
    <t>60014</t>
  </si>
  <si>
    <t>6300</t>
  </si>
  <si>
    <t>4270</t>
  </si>
  <si>
    <t>6050</t>
  </si>
  <si>
    <t>6610</t>
  </si>
  <si>
    <t>60095</t>
  </si>
  <si>
    <t>4010</t>
  </si>
  <si>
    <t>4040</t>
  </si>
  <si>
    <t>4740</t>
  </si>
  <si>
    <t>75020</t>
  </si>
  <si>
    <t>75022</t>
  </si>
  <si>
    <t>3030</t>
  </si>
  <si>
    <t>4110</t>
  </si>
  <si>
    <t>4120</t>
  </si>
  <si>
    <t>4140</t>
  </si>
  <si>
    <t>4170</t>
  </si>
  <si>
    <t>4280</t>
  </si>
  <si>
    <t>4350</t>
  </si>
  <si>
    <t>4370</t>
  </si>
  <si>
    <t>4410</t>
  </si>
  <si>
    <t>4700</t>
  </si>
  <si>
    <t>4750</t>
  </si>
  <si>
    <t>6060</t>
  </si>
  <si>
    <t>75075</t>
  </si>
  <si>
    <t>75078</t>
  </si>
  <si>
    <t>2710</t>
  </si>
  <si>
    <t>754</t>
  </si>
  <si>
    <t>75405</t>
  </si>
  <si>
    <t>3000</t>
  </si>
  <si>
    <t>75412</t>
  </si>
  <si>
    <t>4260</t>
  </si>
  <si>
    <t>75414</t>
  </si>
  <si>
    <t>75421</t>
  </si>
  <si>
    <t>4810</t>
  </si>
  <si>
    <t>75647</t>
  </si>
  <si>
    <t>4100</t>
  </si>
  <si>
    <t>757</t>
  </si>
  <si>
    <t>75702</t>
  </si>
  <si>
    <t>8070</t>
  </si>
  <si>
    <t>75818</t>
  </si>
  <si>
    <t>3020</t>
  </si>
  <si>
    <t>4240</t>
  </si>
  <si>
    <t>80103</t>
  </si>
  <si>
    <t>80104</t>
  </si>
  <si>
    <t>2820</t>
  </si>
  <si>
    <t>4330</t>
  </si>
  <si>
    <t>80110</t>
  </si>
  <si>
    <t>4190</t>
  </si>
  <si>
    <t>80113</t>
  </si>
  <si>
    <t>80114</t>
  </si>
  <si>
    <t>85111</t>
  </si>
  <si>
    <t>3110</t>
  </si>
  <si>
    <t>4130</t>
  </si>
  <si>
    <t>4440</t>
  </si>
  <si>
    <t>85219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</si>
  <si>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</si>
  <si>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</si>
  <si>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</si>
  <si>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</si>
  <si>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</si>
  <si>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</si>
  <si>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</si>
  <si>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</si>
  <si>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</si>
  <si>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</si>
  <si>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</si>
  <si>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4268</t>
  </si>
  <si>
    <t>4269</t>
  </si>
  <si>
    <t>4308</t>
  </si>
  <si>
    <t>4309</t>
  </si>
  <si>
    <t>4358</t>
  </si>
  <si>
    <t>4359</t>
  </si>
  <si>
    <t>4378</t>
  </si>
  <si>
    <t>4379</t>
  </si>
  <si>
    <t>4418</t>
  </si>
  <si>
    <t>4419</t>
  </si>
  <si>
    <t>4748</t>
  </si>
  <si>
    <t>4749</t>
  </si>
  <si>
    <t>4758</t>
  </si>
  <si>
    <t>4759</t>
  </si>
  <si>
    <t>4220</t>
  </si>
  <si>
    <t>2910</t>
  </si>
  <si>
    <t>4560</t>
  </si>
  <si>
    <t>3260</t>
  </si>
  <si>
    <t>90015</t>
  </si>
  <si>
    <t>90095</t>
  </si>
  <si>
    <t>921</t>
  </si>
  <si>
    <t>92195</t>
  </si>
  <si>
    <t>926</t>
  </si>
  <si>
    <t>92695</t>
  </si>
  <si>
    <t>bilansowanie budżetu</t>
  </si>
  <si>
    <t>Dochody i wydatki związane z realizacją zadań z zakresu administracji rządowej i innych zadań zleconych odrębnymi ustawami w 2009 r.</t>
  </si>
  <si>
    <t>załącznik nr 3</t>
  </si>
  <si>
    <t>Dział</t>
  </si>
  <si>
    <t>Rozdział</t>
  </si>
  <si>
    <t>§*</t>
  </si>
  <si>
    <t>Nazwa</t>
  </si>
  <si>
    <t xml:space="preserve">Dotacje
</t>
  </si>
  <si>
    <t xml:space="preserve">Wydatki
</t>
  </si>
  <si>
    <t>Dotacje celowe z budżetu państwa na zadania zlecone</t>
  </si>
  <si>
    <t>Zakup pozostałych usług</t>
  </si>
  <si>
    <t>Różne opłaty i składki</t>
  </si>
  <si>
    <t>Pozostała działalność</t>
  </si>
  <si>
    <t>Rolnictwo i łowiectwo</t>
  </si>
  <si>
    <t>Wynagrodzenia osobowe</t>
  </si>
  <si>
    <t>Dodatkowe wynagrodzenie roczne</t>
  </si>
  <si>
    <t>Składki na ubezpieczenie społeczne</t>
  </si>
  <si>
    <t>Składki na FP</t>
  </si>
  <si>
    <t>Zakup materiałów i wyposażenia</t>
  </si>
  <si>
    <t>Zakup usług telekomunikacyjnych telefonii stacjonarnej</t>
  </si>
  <si>
    <t>Krajowe podróże służbowe</t>
  </si>
  <si>
    <t>Odpis na ZFŚS</t>
  </si>
  <si>
    <t>Zakup materiałów papierniczych do urządzeń drukarskich i kserograficznych</t>
  </si>
  <si>
    <t>Zakup akcesoriów komputerowych w tym programów i licencji</t>
  </si>
  <si>
    <t>Urzędy wojewódzkie</t>
  </si>
  <si>
    <t>Administracja publiczna</t>
  </si>
  <si>
    <t>75101</t>
  </si>
  <si>
    <t>Urzędy naczelnych organów władzy państwowej</t>
  </si>
  <si>
    <t>Różne wydatki na rzecz osób fizycznych</t>
  </si>
  <si>
    <t>Wynagrodzenia bezosobowe</t>
  </si>
  <si>
    <t>Wybory do Parlamentu Europejskiego</t>
  </si>
  <si>
    <t>Urzędy naczelnych organów władzy państwowej oraz sądownictwa</t>
  </si>
  <si>
    <t>Obrona cywilna</t>
  </si>
  <si>
    <t>Bezpieczeństwo publiczne i ochrona ppoż</t>
  </si>
  <si>
    <t>Ochrona zdrowia</t>
  </si>
  <si>
    <t>Świadczenia społeczne</t>
  </si>
  <si>
    <t xml:space="preserve">Szkolenia pracowników </t>
  </si>
  <si>
    <t>Świadczenia rodzinne, zaliczka alimentacyjna oraz składki na ubezpieczenia emerytalne i rentowe</t>
  </si>
  <si>
    <t>Składki na ubezpieczenia zdrowotne</t>
  </si>
  <si>
    <t>Składki na ubezpieczenia zdrowotne opłacane za osoby pobierające niektóre świadczenia z pomocy społecznej</t>
  </si>
  <si>
    <t>Zasiłki i pomoc w naturze oraz składki na ubezpieczenia emerytalne i rentowe</t>
  </si>
  <si>
    <t>Pomoc społeczna</t>
  </si>
  <si>
    <t>Ogółem</t>
  </si>
  <si>
    <t>2320</t>
  </si>
  <si>
    <t>2480</t>
  </si>
  <si>
    <t>Dotacja podmiotowa z budżetu dla samorządowej instytucji kultury</t>
  </si>
  <si>
    <t>Dotacje dla stowarzyszeń</t>
  </si>
  <si>
    <t>Wpłaty gmin na rzecz izb rolniczych</t>
  </si>
  <si>
    <t>Zwrot dotacji wykorzystanych niezgodnie z przeznaczeniem lub pobranych w nadmiernej wysokości</t>
  </si>
  <si>
    <t>Wpłaty jednostek na fundusz celowy</t>
  </si>
  <si>
    <t>Wydatki osobowe niezaliczane do wynagrodzeń</t>
  </si>
  <si>
    <t>3118</t>
  </si>
  <si>
    <t>3240</t>
  </si>
  <si>
    <t>Stypendia dla uczniów</t>
  </si>
  <si>
    <t>Inne formy pomocy dla uczniów</t>
  </si>
  <si>
    <t>Wynagrodzenia agencyjno-prowizyjne</t>
  </si>
  <si>
    <t>Wpłaty na PFRON</t>
  </si>
  <si>
    <t>Nagrody motywacyjne</t>
  </si>
  <si>
    <t>Pomoc państwa w zakresie dożywiania</t>
  </si>
  <si>
    <t>Zakup pomocy dydaktycznych</t>
  </si>
  <si>
    <t>Zakup energii</t>
  </si>
  <si>
    <t>Zakup usług remontowych</t>
  </si>
  <si>
    <t>Zakup usług zdrowotnych</t>
  </si>
  <si>
    <t>Zakup usług od innych jst</t>
  </si>
  <si>
    <t>Zakup usług dostępu do sieci Internet</t>
  </si>
  <si>
    <t>4360</t>
  </si>
  <si>
    <t>Zakup usług telekomunikacyjnych telefonii komórkowej</t>
  </si>
  <si>
    <t>4368</t>
  </si>
  <si>
    <t>4369</t>
  </si>
  <si>
    <t>4390</t>
  </si>
  <si>
    <t>Zakup usług obejmujących wykonanie ekspertyz, analiz opinii</t>
  </si>
  <si>
    <t>4400</t>
  </si>
  <si>
    <t>Opłaty czynszowe</t>
  </si>
  <si>
    <t>Odsetki od dotacji wykorzystanych niezgodnie z przeznaczeniem lub pobranych w nadmiernej wysokości</t>
  </si>
  <si>
    <t>Rezerwa</t>
  </si>
  <si>
    <t>Inwestycje</t>
  </si>
  <si>
    <t>Zakupy inwestycyjne</t>
  </si>
  <si>
    <t>6058</t>
  </si>
  <si>
    <t>Inwestycje ze środków z funduszy strukturalnych</t>
  </si>
  <si>
    <t>6059</t>
  </si>
  <si>
    <t>Inwestycje ze środków krajowych współfinansowane z funduszy strukturalnych</t>
  </si>
  <si>
    <t>6630</t>
  </si>
  <si>
    <t>Dotacje celowe przekazane do samorządu województwa na inwestycje i zakupy inwestycyjne realizowane na podstawie porozumień między jst</t>
  </si>
  <si>
    <t>Odsetki od krajowych pożyczek i kredytów</t>
  </si>
  <si>
    <t>Podatek dochodowy od osób fizycznych</t>
  </si>
  <si>
    <t>Podatek dochodowy od osób prawnych</t>
  </si>
  <si>
    <t>Podatek od nieruchomości</t>
  </si>
  <si>
    <t>Podatek rolny</t>
  </si>
  <si>
    <t>Podatel leśny</t>
  </si>
  <si>
    <t>Podatek od środków transportowych</t>
  </si>
  <si>
    <t>Podatek od działalności gospodarczej osób fizycznych opłacany w formie karty podatkowej</t>
  </si>
  <si>
    <t>Podatek od spadków i darowizn</t>
  </si>
  <si>
    <t>0370</t>
  </si>
  <si>
    <t>Podatek od posiadania psów</t>
  </si>
  <si>
    <t>Wpływy z opłaty produktowej</t>
  </si>
  <si>
    <t>Wpływy z opłaty skarbowej</t>
  </si>
  <si>
    <t>Wpływy z opłaty eksploatacyjnej</t>
  </si>
  <si>
    <t>Wpływy z opłat za zarząd, użytkowanie i użytkowanie wieczyste nieruchomości</t>
  </si>
  <si>
    <t>Wpływy z opłaty administracyjnej za czynności urzędowe</t>
  </si>
  <si>
    <t>Wpływy z opłat za wydawanie zezwoleń za sprzedaż alkoholu</t>
  </si>
  <si>
    <t>Wpływy z innych lokalnych opłat pobieranych przez jst na podstawie odrębnych ustaw</t>
  </si>
  <si>
    <t>Podatek od czynności cywilnoprawnych</t>
  </si>
  <si>
    <t>0590</t>
  </si>
  <si>
    <t>Wpływy z opłat za koncesje i licencje</t>
  </si>
  <si>
    <t>Wpływy z różnych opłat</t>
  </si>
  <si>
    <t>Dochody z najmu i dzierżawy składników jst</t>
  </si>
  <si>
    <t>Wpływy ze sprzedaży składników majatkowych</t>
  </si>
  <si>
    <t>Odsetki od nieterminowych wpłat</t>
  </si>
  <si>
    <t>Pozostałe odsetki</t>
  </si>
  <si>
    <t>Otrzymane spadki, zapisy i darowizny w postaci pieniężnej</t>
  </si>
  <si>
    <t>Wpływy z różnych dochodów</t>
  </si>
  <si>
    <t>Dotacje rozwojowe oraz środki na finansowanie Wspólnej Polityki Rolnej</t>
  </si>
  <si>
    <t>Dotacje celowe z budżetu państwa na zadania własne</t>
  </si>
  <si>
    <t>Dochody jst związane z realizacją zadań z zakresu administracji rządowej oraz innych zadań zleconych ustawami</t>
  </si>
  <si>
    <t>Dotacje otrzymane z funduszy celowych na rezalizację zadań bieżących</t>
  </si>
  <si>
    <t>Dotacja celowa na pomoc finansową udzielaną między jst na dofinansowanie własnych zadań bieżących</t>
  </si>
  <si>
    <t>Środki na uzupełnienie dochodów gmin</t>
  </si>
  <si>
    <t>Subwencje ogólne z budżetu państwa</t>
  </si>
  <si>
    <t>Dotacje otrzymane z funduszy celowych na dofinansowanie kosztów realizacji inwestycji i zakupów inwestycyjnych</t>
  </si>
  <si>
    <t>6298</t>
  </si>
  <si>
    <t>Środki na dofinansowanie własnych inwestycji gmin pozyskane z funduszy strukturalnych</t>
  </si>
  <si>
    <t>Dotacja celowa na pomoc finansową udzielaną między jst na dofinansowanie własnych zadań inwestycyjnych</t>
  </si>
  <si>
    <t>Dotacje celowe otrzymane z budżetu państwa na realizację inwestycji i zakupów inwestycyjnych
własnych gmin</t>
  </si>
  <si>
    <t>6310</t>
  </si>
  <si>
    <t>Dotacje celowe otrzymane z budżetu państwa na inwestycje i zakupy inwestycyjne z zakresu administracji rządowej oraz innych zadań zleconych ustawami</t>
  </si>
  <si>
    <t>6339</t>
  </si>
  <si>
    <t>Dotacje celowe otrzymane z budżetu państwa na realizację inwestycji i zakupów inwestycyjnych własnych gmin</t>
  </si>
  <si>
    <t>Dotacje celowe przekazane gminie na inwestycje realizowane na podstawie porozumień między jst</t>
  </si>
  <si>
    <t>Wytwarzanie i zaopatrywanie w energię elektryczną, gaz i wodę</t>
  </si>
  <si>
    <t>Transport i łączność</t>
  </si>
  <si>
    <t>630</t>
  </si>
  <si>
    <t>Turystyka</t>
  </si>
  <si>
    <t>Gospodarka mieszkaniowa</t>
  </si>
  <si>
    <t>Dochody od osób prawnych, od osób fizycznych oraz wydatki związane z ich poborem</t>
  </si>
  <si>
    <t>Obsługa długu publicznego</t>
  </si>
  <si>
    <t>Różne rozliczenia</t>
  </si>
  <si>
    <t>Oświata i wychowanie</t>
  </si>
  <si>
    <t>853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</si>
  <si>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</si>
  <si>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</si>
  <si>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</si>
  <si>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</si>
  <si>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</si>
  <si>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01001095</t>
  </si>
  <si>
    <t>40040095</t>
  </si>
  <si>
    <t>60060016</t>
  </si>
  <si>
    <t>Drogi publiczne gminne</t>
  </si>
  <si>
    <t>60060095</t>
  </si>
  <si>
    <t>70070005</t>
  </si>
  <si>
    <t>Gospodarka gruntami i nieruchomościami</t>
  </si>
  <si>
    <t>75075011</t>
  </si>
  <si>
    <t>75075023</t>
  </si>
  <si>
    <t>Urzędy gmin</t>
  </si>
  <si>
    <t>75075078</t>
  </si>
  <si>
    <t>Usuwanie skutków klęsk żywiołowych</t>
  </si>
  <si>
    <t>75175101</t>
  </si>
  <si>
    <t>75175108</t>
  </si>
  <si>
    <t>Wybory so Sejmu i Senatu</t>
  </si>
  <si>
    <t>75175109</t>
  </si>
  <si>
    <t>Wybory do rad gmin, powiatów, sejmików województw, wybory wójtów, burmistrzów, prezydentów</t>
  </si>
  <si>
    <t>75475405</t>
  </si>
  <si>
    <t>Komendy powiatowe Policji</t>
  </si>
  <si>
    <t>75475412</t>
  </si>
  <si>
    <t>Ochotnicze straże pożarne</t>
  </si>
  <si>
    <t>75475414</t>
  </si>
  <si>
    <t>75475421</t>
  </si>
  <si>
    <t>Zarządzanie kryzysowe</t>
  </si>
  <si>
    <t>75675601</t>
  </si>
  <si>
    <t>Wpływy z podatku dochodowego od osób fizycznych</t>
  </si>
  <si>
    <t>75675615</t>
  </si>
  <si>
    <t>Wpływy z podatków od osób prawnych</t>
  </si>
  <si>
    <t>75675616</t>
  </si>
  <si>
    <t>Wpływy z podatków od osób fizycznych</t>
  </si>
  <si>
    <t>75675618</t>
  </si>
  <si>
    <t>Wpływy z innych opłat stanowiących dochód jst na podstawie ustaw</t>
  </si>
  <si>
    <t>75675621</t>
  </si>
  <si>
    <t>Udziały gmin w podatkach stanowiących dochód budżetu państwa</t>
  </si>
  <si>
    <t>75675647</t>
  </si>
  <si>
    <t>Pobór podatków, opłat i niepodatkowych należności budżetowych</t>
  </si>
  <si>
    <t>75775702</t>
  </si>
  <si>
    <t>Obsługa papierów wartościowych, kredytów i pożyczek jst</t>
  </si>
  <si>
    <t>75875801</t>
  </si>
  <si>
    <t>Część oświatowa subwencji ogólnej dla jst</t>
  </si>
  <si>
    <t>75875802</t>
  </si>
  <si>
    <t>Uzupełnienie subwencji ogólnej dla jst</t>
  </si>
  <si>
    <t>75875807</t>
  </si>
  <si>
    <t>Część wyrównawcza subwencji ogólnej dla gmin</t>
  </si>
  <si>
    <t>75875831</t>
  </si>
  <si>
    <t>Część równoważąca subwencji ogólnej dla gmin</t>
  </si>
  <si>
    <t>75875814</t>
  </si>
  <si>
    <t>Różne rozliczenia finansowe</t>
  </si>
  <si>
    <t>75875818</t>
  </si>
  <si>
    <t>Rezerwy ogólne i celowe</t>
  </si>
  <si>
    <t>80180101</t>
  </si>
  <si>
    <t>Szkoły podstawowe</t>
  </si>
  <si>
    <t>80180103</t>
  </si>
  <si>
    <t>Oddziały przedszkolne w szkołach podstawowych</t>
  </si>
  <si>
    <t>80180110</t>
  </si>
  <si>
    <t>Gimnazja</t>
  </si>
  <si>
    <t>80180113</t>
  </si>
  <si>
    <t>Dowożenie uczniów do szkół</t>
  </si>
  <si>
    <t>80180114</t>
  </si>
  <si>
    <t>Zespopły obsługi ekonomoczno-administracyjnej szkół</t>
  </si>
  <si>
    <t>80180195</t>
  </si>
  <si>
    <t>85185154</t>
  </si>
  <si>
    <t>Przeciwdziałanie alkoholizmowi</t>
  </si>
  <si>
    <t>85185195</t>
  </si>
  <si>
    <t>85285212</t>
  </si>
  <si>
    <t>85285213</t>
  </si>
  <si>
    <t>85285214</t>
  </si>
  <si>
    <t>85285215</t>
  </si>
  <si>
    <t>Dodatki mieszkaniowe</t>
  </si>
  <si>
    <t>85285219</t>
  </si>
  <si>
    <t>Ośrodki pomocy społecznej</t>
  </si>
  <si>
    <t>85285278</t>
  </si>
  <si>
    <t>85285295</t>
  </si>
  <si>
    <t>85485412</t>
  </si>
  <si>
    <t>Kolonie i obozy</t>
  </si>
  <si>
    <t>85485415</t>
  </si>
  <si>
    <t>Pomoc materialna dla uczniów</t>
  </si>
  <si>
    <t>90090001</t>
  </si>
  <si>
    <t>Gospodarka ściekowa i ochrona wód</t>
  </si>
  <si>
    <t>90090015</t>
  </si>
  <si>
    <t>Oświetlenie ulic, placów i dróg</t>
  </si>
  <si>
    <t>90090020</t>
  </si>
  <si>
    <t>Wpływy i podatki związane z gromadzeniem środków z opłat produktowych</t>
  </si>
  <si>
    <t>90090095</t>
  </si>
  <si>
    <t>92192109</t>
  </si>
  <si>
    <t>Domy i ośrodki kultury</t>
  </si>
  <si>
    <t>92192116</t>
  </si>
  <si>
    <t>Biblioteki</t>
  </si>
  <si>
    <t>92192120</t>
  </si>
  <si>
    <t>Ochrona zabytków i opieka nad zabytkami</t>
  </si>
  <si>
    <t>92192195</t>
  </si>
  <si>
    <t>92692695</t>
  </si>
  <si>
    <t>Izby rolnicze</t>
  </si>
  <si>
    <t>Dostarczanie wody</t>
  </si>
  <si>
    <t>40095</t>
  </si>
  <si>
    <t>Drogi publiczne powiatowe</t>
  </si>
  <si>
    <t>63095</t>
  </si>
  <si>
    <t>Starostwa powiatowe</t>
  </si>
  <si>
    <t>Rady gmin</t>
  </si>
  <si>
    <t>Promocja jednostek samorządu terytorialnego</t>
  </si>
  <si>
    <t>75095</t>
  </si>
  <si>
    <t>75108</t>
  </si>
  <si>
    <t>75109</t>
  </si>
  <si>
    <t>75807</t>
  </si>
  <si>
    <t>75831</t>
  </si>
  <si>
    <t>Przedszkola</t>
  </si>
  <si>
    <t>Zespoły obsługi ekonomoczno-administracyjnej szkół</t>
  </si>
  <si>
    <t>80146</t>
  </si>
  <si>
    <t>Dokształcanie i doskonalenie nauczycieli</t>
  </si>
  <si>
    <t>Szpitale ogólne</t>
  </si>
  <si>
    <t>85202</t>
  </si>
  <si>
    <t>Domy pomocy społecznej</t>
  </si>
  <si>
    <t>85215</t>
  </si>
  <si>
    <t>85278</t>
  </si>
  <si>
    <t>85395</t>
  </si>
  <si>
    <t>85412</t>
  </si>
  <si>
    <t>92109</t>
  </si>
  <si>
    <t>92116</t>
  </si>
  <si>
    <t>92120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</si>
  <si>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</si>
  <si>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</si>
  <si>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</si>
  <si>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</si>
  <si>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</si>
  <si>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</si>
  <si>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</si>
  <si>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</si>
  <si>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</si>
  <si>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</si>
  <si>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</si>
  <si>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</si>
  <si>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</si>
  <si>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</si>
  <si>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</si>
  <si>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</si>
  <si>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</si>
  <si>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</si>
  <si>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</si>
  <si>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</si>
  <si>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</si>
  <si>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</si>
  <si>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</si>
  <si>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</si>
  <si>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</si>
  <si>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</si>
  <si>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</si>
  <si>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</si>
  <si>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</si>
  <si>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</si>
  <si>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</si>
  <si>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</si>
  <si>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</si>
  <si>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2010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</si>
  <si>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</si>
  <si>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</si>
  <si>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</si>
  <si>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</si>
  <si>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</si>
  <si>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</si>
  <si>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</si>
  <si>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dotyczące inwestycji rocznych ujętych w załączniku nr</t>
  </si>
  <si>
    <t>** środki własne jst, współfinansowanie z budżetu państwa oraz budżetu jst</t>
  </si>
  <si>
    <t>*** rok 2010 do wykorzystania fakultatywnego</t>
  </si>
  <si>
    <t>Wydatki budżetu gminy na  2007 r.</t>
  </si>
  <si>
    <t>w  złotych</t>
  </si>
  <si>
    <t>Plan
na 2007 r.
(6+12)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</si>
  <si>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</si>
  <si>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</si>
  <si>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</si>
  <si>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</si>
  <si>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</si>
  <si>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</si>
  <si>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</si>
  <si>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</si>
  <si>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(* kol. 3 do wykorzystania fakultatywnego)</t>
  </si>
  <si>
    <t>Dochody i wydatki związane z realizacją zadań z zakresu administracji rządowej wykonywanych na podstawie porozumień z organami administracji rządowej w 2007 r.</t>
  </si>
  <si>
    <t>w złotych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</si>
  <si>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</si>
  <si>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</si>
  <si>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</si>
  <si>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</si>
  <si>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</si>
  <si>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</si>
  <si>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</si>
  <si>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wykonywanych na podstawie porozumień (umów) między jednostkami samorządu terytorialnego w 2007 r.</t>
  </si>
  <si>
    <t>dotacje</t>
  </si>
  <si>
    <t>Plan przychodów i wydatków zakładów budżetowych, gospodarstw pomocniczych</t>
  </si>
  <si>
    <t xml:space="preserve"> oraz dochodów i wydatków dochodów własnych jednostek budżetowych na 2007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</si>
  <si>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</si>
  <si>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</si>
  <si>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</si>
  <si>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</si>
  <si>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</si>
  <si>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</si>
  <si>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</si>
  <si>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</si>
  <si>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</si>
  <si>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</si>
  <si>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</si>
  <si>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</si>
  <si>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</si>
  <si>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1.</t>
  </si>
  <si>
    <t>2.</t>
  </si>
  <si>
    <t>3.</t>
  </si>
  <si>
    <t>4.</t>
  </si>
  <si>
    <t>II.</t>
  </si>
  <si>
    <t>Gospodarstwa pomocnicze</t>
  </si>
  <si>
    <t>III.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</si>
  <si>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</si>
  <si>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</si>
  <si>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dochody</t>
    </r>
  </si>
  <si>
    <t>**   stan środków pieniężnych</t>
  </si>
  <si>
    <t>*** źródła dochodów wskazanych przez Radę</t>
  </si>
  <si>
    <t>Dotacje przedmiotowe w 2007 r.</t>
  </si>
  <si>
    <t>§**</t>
  </si>
  <si>
    <t>Nazwa jednostki
 otrzymującej dotację</t>
  </si>
  <si>
    <t>Zakres</t>
  </si>
  <si>
    <t>Ogółem kwota dotacji</t>
  </si>
  <si>
    <t>(** kol. 4 do wykorzystania fakultatywnego)</t>
  </si>
  <si>
    <t>Dotacje podmiotowe* w 2007 r.</t>
  </si>
  <si>
    <t>Nazwa instytucji</t>
  </si>
  <si>
    <t>Kwota dotacji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</si>
  <si>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</si>
  <si>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</si>
  <si>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Plan przychodów i wydatków Gminnego* Funduszu</t>
  </si>
  <si>
    <t>Gospodarki Zasobem Geodezyjnym i Kartograficznym</t>
  </si>
  <si>
    <t>Plan na 2007 r.</t>
  </si>
  <si>
    <t>Stan środków obrotowych na początek roku</t>
  </si>
  <si>
    <t>Przychody</t>
  </si>
  <si>
    <t>IV.</t>
  </si>
  <si>
    <t>Stan środków obrotowych na koniec roku</t>
  </si>
  <si>
    <t>(* w przypadku przejęcia zadania na podstawie porozumienia z powiatem)</t>
  </si>
  <si>
    <t>Wydatki jednostek pomocniczych w 2007 r.</t>
  </si>
  <si>
    <t>Nazwa jednostki pomocniczej</t>
  </si>
  <si>
    <t>Kwota</t>
  </si>
  <si>
    <t>(* kol. 4 do wykorzystania fakultatywnego)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</si>
  <si>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</si>
  <si>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</si>
  <si>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</si>
  <si>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</si>
  <si>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</si>
  <si>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</si>
  <si>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</si>
  <si>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</si>
  <si>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</si>
  <si>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</si>
  <si>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</si>
  <si>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</si>
  <si>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</si>
  <si>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 xml:space="preserve"> </t>
  </si>
  <si>
    <t>Modernizacja ulicy Y</t>
  </si>
  <si>
    <t>Urząd Gminy X-Firma 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</si>
</sst>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.000"/>
    <numFmt numFmtId="168" formatCode="0%"/>
    <numFmt numFmtId="169" formatCode="#,##0"/>
  </numFmts>
  <fonts count="3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4"/>
      <name val="Arial CE"/>
      <family val="2"/>
    </font>
    <font>
      <sz val="5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3"/>
      <name val="Arial CE"/>
      <family val="2"/>
    </font>
    <font>
      <i/>
      <vertAlign val="superscript"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38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4" fontId="4" fillId="0" borderId="0" xfId="0" applyFont="1" applyAlignment="1">
      <alignment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166" fontId="2" fillId="3" borderId="4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right" vertical="center"/>
    </xf>
    <xf numFmtId="164" fontId="4" fillId="0" borderId="0" xfId="0" applyFont="1" applyAlignment="1">
      <alignment vertical="center" wrapText="1"/>
    </xf>
    <xf numFmtId="166" fontId="9" fillId="2" borderId="1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right" vertical="center"/>
    </xf>
    <xf numFmtId="166" fontId="2" fillId="3" borderId="3" xfId="0" applyNumberFormat="1" applyFont="1" applyFill="1" applyBorder="1" applyAlignment="1">
      <alignment horizontal="left" vertical="center" wrapText="1"/>
    </xf>
    <xf numFmtId="166" fontId="2" fillId="3" borderId="3" xfId="0" applyNumberFormat="1" applyFont="1" applyFill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left" vertical="center" wrapText="1"/>
    </xf>
    <xf numFmtId="166" fontId="8" fillId="0" borderId="7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left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9" fillId="0" borderId="4" xfId="0" applyNumberFormat="1" applyFont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horizontal="left" vertical="center" wrapText="1"/>
    </xf>
    <xf numFmtId="166" fontId="2" fillId="3" borderId="8" xfId="0" applyNumberFormat="1" applyFont="1" applyFill="1" applyBorder="1" applyAlignment="1">
      <alignment horizontal="right" vertical="center"/>
    </xf>
    <xf numFmtId="166" fontId="9" fillId="3" borderId="1" xfId="0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8" fillId="0" borderId="9" xfId="0" applyNumberFormat="1" applyFont="1" applyBorder="1" applyAlignment="1">
      <alignment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166" fontId="11" fillId="0" borderId="4" xfId="0" applyNumberFormat="1" applyFont="1" applyBorder="1" applyAlignment="1">
      <alignment horizontal="right" vertical="center" wrapText="1"/>
    </xf>
    <xf numFmtId="166" fontId="10" fillId="0" borderId="4" xfId="0" applyNumberFormat="1" applyFont="1" applyBorder="1" applyAlignment="1">
      <alignment horizontal="right" vertical="center" wrapText="1"/>
    </xf>
    <xf numFmtId="166" fontId="10" fillId="0" borderId="1" xfId="19" applyNumberFormat="1" applyFont="1" applyFill="1" applyBorder="1" applyAlignment="1" applyProtection="1">
      <alignment horizontal="right" vertical="center" wrapText="1"/>
      <protection/>
    </xf>
    <xf numFmtId="166" fontId="10" fillId="0" borderId="1" xfId="0" applyNumberFormat="1" applyFont="1" applyBorder="1" applyAlignment="1">
      <alignment horizontal="right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right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left" vertical="center" wrapText="1"/>
    </xf>
    <xf numFmtId="166" fontId="11" fillId="3" borderId="5" xfId="0" applyNumberFormat="1" applyFont="1" applyFill="1" applyBorder="1" applyAlignment="1">
      <alignment horizontal="right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left" vertical="center" wrapText="1"/>
    </xf>
    <xf numFmtId="166" fontId="10" fillId="3" borderId="7" xfId="0" applyNumberFormat="1" applyFont="1" applyFill="1" applyBorder="1" applyAlignment="1">
      <alignment horizontal="right" vertical="center" wrapText="1"/>
    </xf>
    <xf numFmtId="166" fontId="2" fillId="0" borderId="6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5" fontId="0" fillId="0" borderId="0" xfId="0" applyNumberFormat="1" applyAlignment="1">
      <alignment wrapText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 wrapText="1"/>
    </xf>
    <xf numFmtId="165" fontId="8" fillId="0" borderId="5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 wrapText="1"/>
    </xf>
    <xf numFmtId="164" fontId="12" fillId="0" borderId="0" xfId="0" applyFont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4" fontId="4" fillId="0" borderId="0" xfId="0" applyFont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4" fontId="2" fillId="0" borderId="5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4" fontId="9" fillId="0" borderId="4" xfId="0" applyFont="1" applyBorder="1" applyAlignment="1">
      <alignment horizontal="left" vertical="center" wrapText="1"/>
    </xf>
    <xf numFmtId="166" fontId="9" fillId="0" borderId="4" xfId="0" applyNumberFormat="1" applyFont="1" applyBorder="1" applyAlignment="1">
      <alignment horizontal="right" vertical="center"/>
    </xf>
    <xf numFmtId="164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4" fontId="11" fillId="0" borderId="3" xfId="0" applyFont="1" applyBorder="1" applyAlignment="1">
      <alignment horizontal="left" vertical="center" wrapText="1"/>
    </xf>
    <xf numFmtId="164" fontId="12" fillId="0" borderId="0" xfId="0" applyFont="1" applyAlignment="1">
      <alignment vertical="center" wrapText="1"/>
    </xf>
    <xf numFmtId="165" fontId="11" fillId="0" borderId="3" xfId="0" applyNumberFormat="1" applyFont="1" applyBorder="1" applyAlignment="1">
      <alignment horizontal="left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1" fillId="0" borderId="6" xfId="0" applyFont="1" applyBorder="1" applyAlignment="1">
      <alignment horizontal="left" vertical="center" wrapText="1"/>
    </xf>
    <xf numFmtId="166" fontId="11" fillId="0" borderId="6" xfId="0" applyNumberFormat="1" applyFont="1" applyBorder="1" applyAlignment="1">
      <alignment horizontal="right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4" fontId="10" fillId="0" borderId="4" xfId="0" applyFont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4" fontId="13" fillId="0" borderId="0" xfId="0" applyFont="1" applyAlignment="1">
      <alignment vertical="center" wrapText="1"/>
    </xf>
    <xf numFmtId="164" fontId="6" fillId="2" borderId="2" xfId="0" applyFont="1" applyFill="1" applyBorder="1" applyAlignment="1">
      <alignment horizontal="left" vertical="center" wrapText="1"/>
    </xf>
    <xf numFmtId="169" fontId="4" fillId="0" borderId="0" xfId="0" applyNumberFormat="1" applyFont="1" applyAlignment="1">
      <alignment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4" fontId="8" fillId="0" borderId="6" xfId="0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6" fontId="2" fillId="0" borderId="3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left" vertical="center" wrapText="1"/>
    </xf>
    <xf numFmtId="164" fontId="13" fillId="0" borderId="0" xfId="0" applyFont="1" applyAlignment="1">
      <alignment vertical="center"/>
    </xf>
    <xf numFmtId="164" fontId="9" fillId="0" borderId="5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8" fillId="0" borderId="11" xfId="0" applyFont="1" applyBorder="1" applyAlignment="1">
      <alignment vertical="center" wrapText="1"/>
    </xf>
    <xf numFmtId="166" fontId="8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 wrapText="1"/>
    </xf>
    <xf numFmtId="164" fontId="0" fillId="3" borderId="3" xfId="0" applyFont="1" applyFill="1" applyBorder="1" applyAlignment="1">
      <alignment vertical="center" wrapText="1"/>
    </xf>
    <xf numFmtId="166" fontId="0" fillId="0" borderId="2" xfId="0" applyNumberFormat="1" applyBorder="1" applyAlignment="1">
      <alignment horizontal="right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6" fontId="0" fillId="0" borderId="3" xfId="0" applyNumberFormat="1" applyBorder="1" applyAlignment="1">
      <alignment vertical="center" wrapText="1"/>
    </xf>
    <xf numFmtId="166" fontId="16" fillId="0" borderId="3" xfId="0" applyNumberFormat="1" applyFont="1" applyBorder="1" applyAlignment="1">
      <alignment horizontal="right" vertical="center" wrapText="1"/>
    </xf>
    <xf numFmtId="164" fontId="0" fillId="0" borderId="0" xfId="0" applyBorder="1" applyAlignment="1">
      <alignment vertical="center" wrapText="1"/>
    </xf>
    <xf numFmtId="165" fontId="0" fillId="0" borderId="5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right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vertical="center" wrapText="1"/>
    </xf>
    <xf numFmtId="166" fontId="4" fillId="3" borderId="4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64" fontId="0" fillId="0" borderId="5" xfId="0" applyFont="1" applyBorder="1" applyAlignment="1">
      <alignment vertical="center" wrapText="1"/>
    </xf>
    <xf numFmtId="166" fontId="0" fillId="0" borderId="5" xfId="0" applyNumberFormat="1" applyBorder="1" applyAlignment="1">
      <alignment horizontal="right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4" fontId="0" fillId="3" borderId="3" xfId="23" applyFont="1" applyFill="1" applyBorder="1" applyAlignment="1">
      <alignment horizontal="left" vertical="center" wrapText="1"/>
      <protection/>
    </xf>
    <xf numFmtId="165" fontId="0" fillId="3" borderId="5" xfId="0" applyNumberFormat="1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164" fontId="0" fillId="3" borderId="5" xfId="23" applyFont="1" applyFill="1" applyBorder="1" applyAlignment="1">
      <alignment horizontal="left" vertical="center" wrapText="1"/>
      <protection/>
    </xf>
    <xf numFmtId="166" fontId="0" fillId="3" borderId="5" xfId="0" applyNumberFormat="1" applyFill="1" applyBorder="1" applyAlignment="1">
      <alignment horizontal="right" vertical="center" wrapText="1"/>
    </xf>
    <xf numFmtId="166" fontId="0" fillId="3" borderId="3" xfId="0" applyNumberForma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vertical="center" wrapText="1"/>
    </xf>
    <xf numFmtId="166" fontId="4" fillId="3" borderId="3" xfId="0" applyNumberFormat="1" applyFont="1" applyFill="1" applyBorder="1" applyAlignment="1">
      <alignment horizontal="right" vertical="center" wrapText="1"/>
    </xf>
    <xf numFmtId="164" fontId="16" fillId="3" borderId="5" xfId="23" applyFont="1" applyFill="1" applyBorder="1" applyAlignment="1">
      <alignment horizontal="left" vertical="center" wrapText="1"/>
      <protection/>
    </xf>
    <xf numFmtId="169" fontId="0" fillId="0" borderId="0" xfId="0" applyNumberFormat="1" applyAlignment="1">
      <alignment vertical="center" wrapText="1"/>
    </xf>
    <xf numFmtId="166" fontId="0" fillId="0" borderId="9" xfId="0" applyNumberFormat="1" applyBorder="1" applyAlignment="1">
      <alignment vertical="center" wrapText="1"/>
    </xf>
    <xf numFmtId="164" fontId="17" fillId="3" borderId="3" xfId="0" applyFont="1" applyFill="1" applyBorder="1" applyAlignment="1">
      <alignment vertical="center" wrapText="1"/>
    </xf>
    <xf numFmtId="164" fontId="4" fillId="3" borderId="3" xfId="23" applyFont="1" applyFill="1" applyBorder="1" applyAlignment="1">
      <alignment horizontal="left" vertical="center" wrapText="1"/>
      <protection/>
    </xf>
    <xf numFmtId="164" fontId="4" fillId="3" borderId="7" xfId="23" applyFont="1" applyFill="1" applyBorder="1" applyAlignment="1">
      <alignment horizontal="left" vertical="center" wrapText="1"/>
      <protection/>
    </xf>
    <xf numFmtId="166" fontId="4" fillId="3" borderId="7" xfId="0" applyNumberFormat="1" applyFont="1" applyFill="1" applyBorder="1" applyAlignment="1">
      <alignment horizontal="right" vertical="center" wrapText="1"/>
    </xf>
    <xf numFmtId="164" fontId="4" fillId="2" borderId="1" xfId="23" applyFont="1" applyFill="1" applyBorder="1" applyAlignment="1">
      <alignment horizontal="left" vertical="center" wrapText="1"/>
      <protection/>
    </xf>
    <xf numFmtId="164" fontId="6" fillId="3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center" vertical="center"/>
    </xf>
    <xf numFmtId="165" fontId="0" fillId="0" borderId="0" xfId="20" applyNumberFormat="1">
      <alignment/>
      <protection/>
    </xf>
    <xf numFmtId="164" fontId="0" fillId="0" borderId="0" xfId="20" applyNumberFormat="1" applyFont="1">
      <alignment/>
      <protection/>
    </xf>
    <xf numFmtId="164" fontId="0" fillId="0" borderId="0" xfId="20">
      <alignment/>
      <protection/>
    </xf>
    <xf numFmtId="165" fontId="0" fillId="0" borderId="0" xfId="20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5" fontId="0" fillId="0" borderId="0" xfId="20" applyNumberFormat="1" applyFont="1">
      <alignment/>
      <protection/>
    </xf>
    <xf numFmtId="164" fontId="0" fillId="0" borderId="0" xfId="23" applyFont="1" applyBorder="1" applyAlignment="1">
      <alignment vertical="center"/>
      <protection/>
    </xf>
    <xf numFmtId="164" fontId="1" fillId="0" borderId="0" xfId="21" applyFont="1">
      <alignment/>
      <protection/>
    </xf>
    <xf numFmtId="165" fontId="0" fillId="0" borderId="0" xfId="20" applyNumberFormat="1" applyFont="1" applyAlignment="1">
      <alignment wrapText="1"/>
      <protection/>
    </xf>
    <xf numFmtId="164" fontId="0" fillId="0" borderId="0" xfId="20" applyNumberFormat="1" applyFont="1" applyAlignment="1">
      <alignment wrapText="1"/>
      <protection/>
    </xf>
    <xf numFmtId="164" fontId="0" fillId="0" borderId="0" xfId="20" applyAlignment="1">
      <alignment wrapText="1"/>
      <protection/>
    </xf>
    <xf numFmtId="164" fontId="0" fillId="0" borderId="0" xfId="20" applyFont="1" applyAlignment="1">
      <alignment wrapText="1"/>
      <protection/>
    </xf>
    <xf numFmtId="164" fontId="0" fillId="0" borderId="0" xfId="20" applyFont="1" applyAlignment="1">
      <alignment vertical="center"/>
      <protection/>
    </xf>
    <xf numFmtId="164" fontId="0" fillId="0" borderId="0" xfId="20" applyFont="1" applyAlignment="1">
      <alignment/>
      <protection/>
    </xf>
    <xf numFmtId="164" fontId="0" fillId="0" borderId="0" xfId="20" applyFont="1" applyAlignment="1">
      <alignment vertical="center" wrapText="1"/>
      <protection/>
    </xf>
    <xf numFmtId="164" fontId="0" fillId="0" borderId="0" xfId="20" applyNumberFormat="1" applyFont="1" applyAlignment="1">
      <alignment vertical="center"/>
      <protection/>
    </xf>
    <xf numFmtId="164" fontId="4" fillId="0" borderId="0" xfId="20" applyNumberFormat="1" applyFont="1">
      <alignment/>
      <protection/>
    </xf>
    <xf numFmtId="164" fontId="19" fillId="0" borderId="0" xfId="21" applyFont="1">
      <alignment/>
      <protection/>
    </xf>
    <xf numFmtId="164" fontId="20" fillId="0" borderId="0" xfId="22" applyFont="1" applyAlignment="1">
      <alignment horizontal="center"/>
      <protection/>
    </xf>
    <xf numFmtId="164" fontId="20" fillId="0" borderId="0" xfId="22" applyFont="1">
      <alignment/>
      <protection/>
    </xf>
    <xf numFmtId="164" fontId="19" fillId="0" borderId="0" xfId="22" applyFont="1" applyBorder="1" applyAlignment="1">
      <alignment horizontal="center"/>
      <protection/>
    </xf>
    <xf numFmtId="164" fontId="21" fillId="4" borderId="1" xfId="22" applyFont="1" applyFill="1" applyBorder="1" applyAlignment="1">
      <alignment horizontal="center" vertical="center"/>
      <protection/>
    </xf>
    <xf numFmtId="164" fontId="21" fillId="5" borderId="1" xfId="22" applyFont="1" applyFill="1" applyBorder="1" applyAlignment="1">
      <alignment horizontal="center" vertical="center" wrapText="1"/>
      <protection/>
    </xf>
    <xf numFmtId="164" fontId="21" fillId="5" borderId="1" xfId="22" applyFont="1" applyFill="1" applyBorder="1" applyAlignment="1">
      <alignment horizontal="center" vertical="center"/>
      <protection/>
    </xf>
    <xf numFmtId="164" fontId="22" fillId="0" borderId="1" xfId="22" applyFont="1" applyBorder="1" applyAlignment="1">
      <alignment horizontal="center" vertical="center"/>
      <protection/>
    </xf>
    <xf numFmtId="164" fontId="21" fillId="6" borderId="2" xfId="22" applyFont="1" applyFill="1" applyBorder="1" applyAlignment="1">
      <alignment horizontal="center" vertical="center" wrapText="1"/>
      <protection/>
    </xf>
    <xf numFmtId="164" fontId="21" fillId="6" borderId="2" xfId="22" applyFont="1" applyFill="1" applyBorder="1" applyAlignment="1">
      <alignment vertical="center" wrapText="1"/>
      <protection/>
    </xf>
    <xf numFmtId="166" fontId="21" fillId="6" borderId="2" xfId="22" applyNumberFormat="1" applyFont="1" applyFill="1" applyBorder="1" applyAlignment="1">
      <alignment vertical="center" wrapText="1"/>
      <protection/>
    </xf>
    <xf numFmtId="164" fontId="21" fillId="0" borderId="0" xfId="22" applyFont="1" applyAlignment="1">
      <alignment vertical="center" wrapText="1"/>
      <protection/>
    </xf>
    <xf numFmtId="164" fontId="20" fillId="0" borderId="3" xfId="22" applyFont="1" applyBorder="1" applyAlignment="1">
      <alignment horizontal="center" vertical="center" wrapText="1"/>
      <protection/>
    </xf>
    <xf numFmtId="164" fontId="20" fillId="0" borderId="3" xfId="22" applyFont="1" applyBorder="1" applyAlignment="1">
      <alignment vertical="center" wrapText="1"/>
      <protection/>
    </xf>
    <xf numFmtId="164" fontId="21" fillId="0" borderId="13" xfId="22" applyFont="1" applyBorder="1" applyAlignment="1">
      <alignment vertical="center" wrapText="1"/>
      <protection/>
    </xf>
    <xf numFmtId="164" fontId="20" fillId="0" borderId="14" xfId="22" applyFont="1" applyBorder="1" applyAlignment="1">
      <alignment vertical="center" wrapText="1"/>
      <protection/>
    </xf>
    <xf numFmtId="164" fontId="20" fillId="0" borderId="12" xfId="22" applyFont="1" applyBorder="1" applyAlignment="1">
      <alignment vertical="center" wrapText="1"/>
      <protection/>
    </xf>
    <xf numFmtId="164" fontId="20" fillId="0" borderId="0" xfId="22" applyFont="1" applyAlignment="1">
      <alignment vertical="center" wrapText="1"/>
      <protection/>
    </xf>
    <xf numFmtId="164" fontId="23" fillId="0" borderId="0" xfId="0" applyFont="1" applyAlignment="1">
      <alignment vertical="center"/>
    </xf>
    <xf numFmtId="164" fontId="20" fillId="0" borderId="0" xfId="22" applyFont="1" applyBorder="1" applyAlignment="1">
      <alignment vertical="center" wrapText="1"/>
      <protection/>
    </xf>
    <xf numFmtId="164" fontId="20" fillId="0" borderId="15" xfId="22" applyFont="1" applyBorder="1" applyAlignment="1">
      <alignment vertical="center" wrapText="1"/>
      <protection/>
    </xf>
    <xf numFmtId="164" fontId="20" fillId="0" borderId="16" xfId="22" applyFont="1" applyBorder="1" applyAlignment="1">
      <alignment vertical="center" wrapText="1"/>
      <protection/>
    </xf>
    <xf numFmtId="164" fontId="20" fillId="0" borderId="17" xfId="22" applyFont="1" applyBorder="1" applyAlignment="1">
      <alignment vertical="center" wrapText="1"/>
      <protection/>
    </xf>
    <xf numFmtId="164" fontId="21" fillId="0" borderId="3" xfId="22" applyFont="1" applyBorder="1" applyAlignment="1">
      <alignment vertical="center" wrapText="1"/>
      <protection/>
    </xf>
    <xf numFmtId="166" fontId="21" fillId="0" borderId="3" xfId="22" applyNumberFormat="1" applyFont="1" applyBorder="1" applyAlignment="1">
      <alignment vertical="center" wrapText="1"/>
      <protection/>
    </xf>
    <xf numFmtId="166" fontId="21" fillId="0" borderId="3" xfId="22" applyNumberFormat="1" applyFont="1" applyBorder="1" applyAlignment="1">
      <alignment horizontal="center" vertical="center" wrapText="1"/>
      <protection/>
    </xf>
    <xf numFmtId="166" fontId="20" fillId="0" borderId="3" xfId="22" applyNumberFormat="1" applyFont="1" applyBorder="1" applyAlignment="1">
      <alignment vertical="center" wrapText="1"/>
      <protection/>
    </xf>
    <xf numFmtId="164" fontId="21" fillId="6" borderId="3" xfId="22" applyFont="1" applyFill="1" applyBorder="1" applyAlignment="1">
      <alignment horizontal="center" vertical="center" wrapText="1"/>
      <protection/>
    </xf>
    <xf numFmtId="164" fontId="21" fillId="6" borderId="3" xfId="22" applyFont="1" applyFill="1" applyBorder="1" applyAlignment="1">
      <alignment vertical="center" wrapText="1"/>
      <protection/>
    </xf>
    <xf numFmtId="166" fontId="21" fillId="6" borderId="3" xfId="22" applyNumberFormat="1" applyFont="1" applyFill="1" applyBorder="1" applyAlignment="1">
      <alignment horizontal="center" vertical="center" wrapText="1"/>
      <protection/>
    </xf>
    <xf numFmtId="166" fontId="21" fillId="6" borderId="3" xfId="22" applyNumberFormat="1" applyFont="1" applyFill="1" applyBorder="1" applyAlignment="1">
      <alignment vertical="center" wrapText="1"/>
      <protection/>
    </xf>
    <xf numFmtId="164" fontId="21" fillId="0" borderId="13" xfId="22" applyFont="1" applyBorder="1" applyAlignment="1">
      <alignment vertical="center"/>
      <protection/>
    </xf>
    <xf numFmtId="164" fontId="21" fillId="0" borderId="3" xfId="22" applyFont="1" applyBorder="1" applyAlignment="1">
      <alignment horizontal="center" vertical="center" wrapText="1"/>
      <protection/>
    </xf>
    <xf numFmtId="164" fontId="20" fillId="0" borderId="7" xfId="22" applyFont="1" applyBorder="1" applyAlignment="1">
      <alignment horizontal="center" vertical="center" wrapText="1"/>
      <protection/>
    </xf>
    <xf numFmtId="164" fontId="20" fillId="0" borderId="7" xfId="22" applyFont="1" applyBorder="1" applyAlignment="1">
      <alignment vertical="center" wrapText="1"/>
      <protection/>
    </xf>
    <xf numFmtId="164" fontId="21" fillId="0" borderId="1" xfId="22" applyFont="1" applyBorder="1" applyAlignment="1">
      <alignment vertical="center" wrapText="1"/>
      <protection/>
    </xf>
    <xf numFmtId="164" fontId="21" fillId="0" borderId="1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vertical="center" wrapText="1"/>
      <protection/>
    </xf>
    <xf numFmtId="164" fontId="24" fillId="0" borderId="0" xfId="22" applyFont="1" applyBorder="1" applyAlignment="1">
      <alignment horizontal="left" wrapText="1"/>
      <protection/>
    </xf>
    <xf numFmtId="164" fontId="24" fillId="0" borderId="0" xfId="22" applyFont="1" applyAlignment="1">
      <alignment horizontal="left"/>
      <protection/>
    </xf>
    <xf numFmtId="164" fontId="24" fillId="0" borderId="0" xfId="22" applyFont="1">
      <alignment/>
      <protection/>
    </xf>
    <xf numFmtId="164" fontId="3" fillId="0" borderId="0" xfId="0" applyFont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4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26" fillId="0" borderId="10" xfId="0" applyFont="1" applyBorder="1" applyAlignment="1">
      <alignment horizontal="center" vertical="center" wrapText="1"/>
    </xf>
    <xf numFmtId="164" fontId="26" fillId="0" borderId="6" xfId="0" applyFont="1" applyBorder="1" applyAlignment="1">
      <alignment horizontal="center" vertical="center" wrapText="1"/>
    </xf>
    <xf numFmtId="165" fontId="0" fillId="0" borderId="18" xfId="23" applyNumberFormat="1" applyFont="1" applyFill="1" applyBorder="1" applyAlignment="1">
      <alignment horizontal="center" vertical="center" wrapText="1"/>
      <protection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7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5" fontId="4" fillId="0" borderId="19" xfId="23" applyNumberFormat="1" applyFont="1" applyFill="1" applyBorder="1" applyAlignment="1">
      <alignment horizontal="center" vertical="center" wrapText="1"/>
      <protection/>
    </xf>
    <xf numFmtId="165" fontId="16" fillId="0" borderId="18" xfId="23" applyNumberFormat="1" applyFont="1" applyFill="1" applyBorder="1" applyAlignment="1">
      <alignment horizontal="center" vertical="center" wrapText="1"/>
      <protection/>
    </xf>
    <xf numFmtId="164" fontId="27" fillId="0" borderId="1" xfId="0" applyFont="1" applyBorder="1" applyAlignment="1">
      <alignment horizontal="left" vertical="top" wrapText="1"/>
    </xf>
    <xf numFmtId="165" fontId="16" fillId="0" borderId="19" xfId="23" applyNumberFormat="1" applyFont="1" applyFill="1" applyBorder="1" applyAlignment="1">
      <alignment horizontal="center" vertical="center" wrapText="1"/>
      <protection/>
    </xf>
    <xf numFmtId="164" fontId="1" fillId="0" borderId="1" xfId="0" applyFont="1" applyBorder="1" applyAlignment="1">
      <alignment vertical="top" wrapText="1"/>
    </xf>
    <xf numFmtId="165" fontId="16" fillId="0" borderId="20" xfId="23" applyNumberFormat="1" applyFont="1" applyFill="1" applyBorder="1" applyAlignment="1">
      <alignment horizontal="center" vertical="center" wrapText="1"/>
      <protection/>
    </xf>
    <xf numFmtId="164" fontId="28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vertical="center" wrapText="1"/>
    </xf>
    <xf numFmtId="165" fontId="16" fillId="0" borderId="21" xfId="23" applyNumberFormat="1" applyFont="1" applyFill="1" applyBorder="1" applyAlignment="1">
      <alignment horizontal="center" vertical="center" wrapText="1"/>
      <protection/>
    </xf>
    <xf numFmtId="165" fontId="0" fillId="0" borderId="22" xfId="23" applyNumberFormat="1" applyFont="1" applyFill="1" applyBorder="1" applyAlignment="1">
      <alignment horizontal="center" vertical="center" wrapText="1"/>
      <protection/>
    </xf>
    <xf numFmtId="165" fontId="0" fillId="0" borderId="19" xfId="23" applyNumberFormat="1" applyFont="1" applyFill="1" applyBorder="1" applyAlignment="1">
      <alignment horizontal="center" vertical="center" wrapText="1"/>
      <protection/>
    </xf>
    <xf numFmtId="165" fontId="0" fillId="0" borderId="22" xfId="23" applyNumberFormat="1" applyFont="1" applyBorder="1" applyAlignment="1">
      <alignment horizontal="center" vertical="center" wrapText="1"/>
      <protection/>
    </xf>
    <xf numFmtId="165" fontId="4" fillId="0" borderId="19" xfId="23" applyNumberFormat="1" applyFont="1" applyBorder="1" applyAlignment="1">
      <alignment horizontal="center" vertical="center" wrapText="1"/>
      <protection/>
    </xf>
    <xf numFmtId="164" fontId="1" fillId="0" borderId="23" xfId="0" applyFont="1" applyBorder="1" applyAlignment="1">
      <alignment horizontal="center" vertical="center" wrapText="1"/>
    </xf>
    <xf numFmtId="164" fontId="1" fillId="0" borderId="20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0" xfId="0" applyFont="1" applyAlignment="1">
      <alignment horizontal="left" vertical="center" wrapText="1"/>
    </xf>
    <xf numFmtId="164" fontId="0" fillId="0" borderId="0" xfId="0" applyBorder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7" xfId="0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29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7" fillId="0" borderId="0" xfId="0" applyFont="1" applyAlignment="1">
      <alignment horizontal="right" vertical="center"/>
    </xf>
    <xf numFmtId="164" fontId="4" fillId="4" borderId="8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3" xfId="0" applyFont="1" applyBorder="1" applyAlignment="1">
      <alignment horizontal="left" vertical="center" indent="1"/>
    </xf>
    <xf numFmtId="164" fontId="0" fillId="0" borderId="3" xfId="0" applyFont="1" applyBorder="1" applyAlignment="1">
      <alignment horizontal="left" vertical="center" indent="2"/>
    </xf>
    <xf numFmtId="164" fontId="0" fillId="0" borderId="7" xfId="0" applyBorder="1" applyAlignment="1">
      <alignment horizontal="center" vertical="center"/>
    </xf>
    <xf numFmtId="164" fontId="0" fillId="0" borderId="7" xfId="0" applyFont="1" applyBorder="1" applyAlignment="1">
      <alignment horizontal="left" vertical="center" indent="2"/>
    </xf>
    <xf numFmtId="164" fontId="0" fillId="0" borderId="2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4" fontId="18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31" fillId="0" borderId="0" xfId="0" applyFont="1" applyAlignment="1">
      <alignment horizontal="right" vertical="center"/>
    </xf>
    <xf numFmtId="164" fontId="15" fillId="0" borderId="0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32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4" fillId="0" borderId="1" xfId="0" applyFont="1" applyBorder="1" applyAlignment="1">
      <alignment horizontal="left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left" vertical="center" wrapText="1"/>
    </xf>
    <xf numFmtId="164" fontId="33" fillId="0" borderId="0" xfId="0" applyFont="1" applyBorder="1" applyAlignment="1">
      <alignment horizontal="left"/>
    </xf>
    <xf numFmtId="164" fontId="1" fillId="0" borderId="0" xfId="0" applyFont="1" applyAlignment="1">
      <alignment horizontal="left" vertical="center"/>
    </xf>
    <xf numFmtId="164" fontId="7" fillId="0" borderId="0" xfId="0" applyFont="1" applyAlignment="1">
      <alignment horizontal="right" vertical="top"/>
    </xf>
    <xf numFmtId="164" fontId="6" fillId="4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right" vertical="top" wrapText="1"/>
    </xf>
    <xf numFmtId="164" fontId="1" fillId="0" borderId="25" xfId="0" applyFont="1" applyBorder="1" applyAlignment="1">
      <alignment horizontal="right" vertical="top" wrapText="1"/>
    </xf>
    <xf numFmtId="164" fontId="1" fillId="0" borderId="0" xfId="0" applyFont="1" applyAlignment="1">
      <alignment vertical="center"/>
    </xf>
    <xf numFmtId="164" fontId="1" fillId="0" borderId="15" xfId="0" applyFont="1" applyBorder="1" applyAlignment="1">
      <alignment horizontal="right" vertical="top" wrapText="1"/>
    </xf>
    <xf numFmtId="164" fontId="0" fillId="0" borderId="1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jt budzetu_2008 zalaczniki" xfId="20"/>
    <cellStyle name="Normalny_wykonanie I polrocze 2009 zalaczniki 2_10" xfId="21"/>
    <cellStyle name="Normalny_zal_Szczecin" xfId="22"/>
    <cellStyle name="Normalny_ZMIANA_PAZDZIERNIK_UCHWAL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H96"/>
  <sheetViews>
    <sheetView workbookViewId="0" topLeftCell="A1">
      <selection activeCell="I74" sqref="I74"/>
    </sheetView>
  </sheetViews>
  <sheetFormatPr defaultColWidth="9.00390625" defaultRowHeight="12.75"/>
  <cols>
    <col min="1" max="1" width="5.25390625" style="1" customWidth="1"/>
    <col min="2" max="2" width="6.75390625" style="2" customWidth="1"/>
    <col min="3" max="3" width="5.625" style="1" customWidth="1"/>
    <col min="4" max="4" width="42.00390625" style="0" customWidth="1"/>
    <col min="5" max="5" width="14.125" style="0" customWidth="1"/>
    <col min="6" max="6" width="13.375" style="0" customWidth="1"/>
    <col min="7" max="7" width="13.125" style="0" customWidth="1"/>
  </cols>
  <sheetData>
    <row r="1" spans="1:8" s="4" customFormat="1" ht="24.75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7" s="4" customFormat="1" ht="19.5" customHeight="1">
      <c r="A2" s="5"/>
      <c r="B2" s="6"/>
      <c r="C2" s="5"/>
      <c r="E2" s="7"/>
      <c r="F2" s="7"/>
      <c r="G2" s="7"/>
    </row>
    <row r="3" spans="1:7" s="11" customFormat="1" ht="27.7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pans="1:7" s="14" customFormat="1" ht="8.25" customHeight="1">
      <c r="A4" s="12">
        <v>1</v>
      </c>
      <c r="B4" s="12">
        <v>2</v>
      </c>
      <c r="C4" s="12">
        <v>3</v>
      </c>
      <c r="D4" s="12">
        <v>4</v>
      </c>
      <c r="E4" s="13">
        <v>5</v>
      </c>
      <c r="F4" s="13">
        <v>6</v>
      </c>
      <c r="G4" s="13">
        <v>7</v>
      </c>
    </row>
    <row r="5" spans="1:7" s="18" customFormat="1" ht="26.25">
      <c r="A5" s="15" t="s">
        <v>9</v>
      </c>
      <c r="B5" s="15" t="s">
        <v>10</v>
      </c>
      <c r="C5" s="15" t="s">
        <v>11</v>
      </c>
      <c r="D5" s="16" t="str">
        <f>VLOOKUP(C5,klasyf!$A$1:$B$430,2,FALSE)</f>
        <v>Dotacje celowe z budżetu państwa na zadania zlecone</v>
      </c>
      <c r="E5" s="17">
        <v>233211</v>
      </c>
      <c r="F5" s="17">
        <v>113033.5</v>
      </c>
      <c r="G5" s="17">
        <f>SUM(E5:F5)</f>
        <v>346244.5</v>
      </c>
    </row>
    <row r="6" spans="1:7" s="18" customFormat="1" ht="12.75" hidden="1">
      <c r="A6" s="19" t="s">
        <v>9</v>
      </c>
      <c r="B6" s="19" t="s">
        <v>10</v>
      </c>
      <c r="C6" s="19" t="s">
        <v>12</v>
      </c>
      <c r="D6" s="20" t="str">
        <f>VLOOKUP(C6,klasyf!$A$1:$B$430,2,FALSE)</f>
        <v>Wpływy z różnych opłat</v>
      </c>
      <c r="E6" s="21"/>
      <c r="F6" s="21"/>
      <c r="G6" s="21">
        <f aca="true" t="shared" si="0" ref="G6:G69">SUM(E6:F6)</f>
        <v>0</v>
      </c>
    </row>
    <row r="7" spans="1:7" s="18" customFormat="1" ht="12.75" customHeight="1" hidden="1">
      <c r="A7" s="22" t="s">
        <v>9</v>
      </c>
      <c r="B7" s="22" t="s">
        <v>10</v>
      </c>
      <c r="C7" s="22" t="s">
        <v>13</v>
      </c>
      <c r="D7" s="23" t="str">
        <f>VLOOKUP(C7,klasyf!$A$1:$B$430,2,FALSE)</f>
        <v>Otrzymane spadki, zapisy i darowizny w postaci pieniężnej</v>
      </c>
      <c r="E7" s="24"/>
      <c r="F7" s="24"/>
      <c r="G7" s="24">
        <f t="shared" si="0"/>
        <v>0</v>
      </c>
    </row>
    <row r="8" spans="1:7" s="11" customFormat="1" ht="14.25" customHeight="1">
      <c r="A8" s="25" t="s">
        <v>10</v>
      </c>
      <c r="B8" s="25"/>
      <c r="C8" s="25"/>
      <c r="D8" s="26" t="str">
        <f>VLOOKUP(A8,klasyf!$A$1:$B$430,2,FALSE)</f>
        <v>Pozostała działalność</v>
      </c>
      <c r="E8" s="27">
        <f>SUM(E5:E7)</f>
        <v>233211</v>
      </c>
      <c r="F8" s="27">
        <f>SUM(F5:F7)</f>
        <v>113033.5</v>
      </c>
      <c r="G8" s="27">
        <f t="shared" si="0"/>
        <v>346244.5</v>
      </c>
    </row>
    <row r="9" spans="1:7" s="11" customFormat="1" ht="14.25" customHeight="1">
      <c r="A9" s="28" t="s">
        <v>9</v>
      </c>
      <c r="B9" s="28"/>
      <c r="C9" s="28"/>
      <c r="D9" s="29" t="str">
        <f>VLOOKUP(A9,klasyf!$A$1:$B$430,2,FALSE)</f>
        <v>Rolnictwo i łowiectwo</v>
      </c>
      <c r="E9" s="30">
        <f>E8</f>
        <v>233211</v>
      </c>
      <c r="F9" s="30">
        <f>F8</f>
        <v>113033.5</v>
      </c>
      <c r="G9" s="30">
        <f t="shared" si="0"/>
        <v>346244.5</v>
      </c>
    </row>
    <row r="10" spans="1:7" s="18" customFormat="1" ht="12.75" hidden="1">
      <c r="A10" s="31" t="s">
        <v>14</v>
      </c>
      <c r="B10" s="31" t="s">
        <v>15</v>
      </c>
      <c r="C10" s="31" t="s">
        <v>13</v>
      </c>
      <c r="D10" s="32" t="str">
        <f>VLOOKUP(C10,klasyf!$A$1:$B$430,2,FALSE)</f>
        <v>Otrzymane spadki, zapisy i darowizny w postaci pieniężnej</v>
      </c>
      <c r="E10" s="33"/>
      <c r="F10" s="33"/>
      <c r="G10" s="34">
        <f t="shared" si="0"/>
        <v>0</v>
      </c>
    </row>
    <row r="11" spans="1:7" s="4" customFormat="1" ht="12.75" hidden="1">
      <c r="A11" s="22" t="s">
        <v>14</v>
      </c>
      <c r="B11" s="22" t="s">
        <v>15</v>
      </c>
      <c r="C11" s="22" t="s">
        <v>16</v>
      </c>
      <c r="D11" s="35" t="str">
        <f>VLOOKUP(C11,klasyf!$A$1:$B$430,2,FALSE)</f>
        <v>Dotacje otrzymane z funduszy celowych na dofinansowanie kosztów realizacji inwestycji i zakupów inwestycyjnych</v>
      </c>
      <c r="E11" s="36"/>
      <c r="F11" s="36"/>
      <c r="G11" s="36">
        <f t="shared" si="0"/>
        <v>0</v>
      </c>
    </row>
    <row r="12" spans="1:7" s="4" customFormat="1" ht="12.75" customHeight="1" hidden="1">
      <c r="A12" s="22" t="s">
        <v>14</v>
      </c>
      <c r="B12" s="22" t="s">
        <v>15</v>
      </c>
      <c r="C12" s="22" t="s">
        <v>17</v>
      </c>
      <c r="D12" s="23" t="str">
        <f>VLOOKUP(C12,klasyf!$A$1:$B$430,2,FALSE)</f>
        <v>Dotacje celowe otrzymane z budżetu państwa na realizację inwestycji i zakupów inwestycyjnych własnych gmin</v>
      </c>
      <c r="E12" s="37"/>
      <c r="F12" s="37"/>
      <c r="G12" s="37">
        <f t="shared" si="0"/>
        <v>0</v>
      </c>
    </row>
    <row r="13" spans="1:7" s="41" customFormat="1" ht="12.75" customHeight="1" hidden="1">
      <c r="A13" s="38" t="s">
        <v>15</v>
      </c>
      <c r="B13" s="38"/>
      <c r="C13" s="38"/>
      <c r="D13" s="39" t="str">
        <f>VLOOKUP(A13,klasyf!$A$1:$B$430,2,FALSE)</f>
        <v>Drogi publiczne gminne</v>
      </c>
      <c r="E13" s="40">
        <f>SUM(E10:E12)</f>
        <v>0</v>
      </c>
      <c r="F13" s="40">
        <f>SUM(F10:F12)</f>
        <v>0</v>
      </c>
      <c r="G13" s="40">
        <f t="shared" si="0"/>
        <v>0</v>
      </c>
    </row>
    <row r="14" spans="1:7" s="11" customFormat="1" ht="12.75" customHeight="1" hidden="1">
      <c r="A14" s="28" t="s">
        <v>14</v>
      </c>
      <c r="B14" s="28"/>
      <c r="C14" s="28"/>
      <c r="D14" s="29" t="str">
        <f>VLOOKUP(A14,klasyf!$A$1:$B$430,2,FALSE)</f>
        <v>Transport i łączność</v>
      </c>
      <c r="E14" s="42">
        <f>E13</f>
        <v>0</v>
      </c>
      <c r="F14" s="42">
        <f>F13</f>
        <v>0</v>
      </c>
      <c r="G14" s="42">
        <f t="shared" si="0"/>
        <v>0</v>
      </c>
    </row>
    <row r="15" spans="1:7" s="4" customFormat="1" ht="12.75" hidden="1">
      <c r="A15" s="43" t="s">
        <v>18</v>
      </c>
      <c r="B15" s="43" t="s">
        <v>19</v>
      </c>
      <c r="C15" s="43" t="s">
        <v>20</v>
      </c>
      <c r="D15" s="16" t="str">
        <f>VLOOKUP(C15,klasyf!$A$1:$B$430,2,FALSE)</f>
        <v>Wpływy z opłat za zarząd, użytkowanie i użytkowanie wieczyste nieruchomości</v>
      </c>
      <c r="E15" s="44"/>
      <c r="F15" s="44"/>
      <c r="G15" s="44">
        <f t="shared" si="0"/>
        <v>0</v>
      </c>
    </row>
    <row r="16" spans="1:7" s="4" customFormat="1" ht="12.75" hidden="1">
      <c r="A16" s="19" t="s">
        <v>18</v>
      </c>
      <c r="B16" s="19" t="s">
        <v>19</v>
      </c>
      <c r="C16" s="19" t="s">
        <v>21</v>
      </c>
      <c r="D16" s="45" t="str">
        <f>VLOOKUP(C16,klasyf!$A$1:$B$430,2,FALSE)</f>
        <v>Dochody z najmu i dzierżawy składników jst</v>
      </c>
      <c r="E16" s="46"/>
      <c r="F16" s="46"/>
      <c r="G16" s="46">
        <f t="shared" si="0"/>
        <v>0</v>
      </c>
    </row>
    <row r="17" spans="1:7" s="4" customFormat="1" ht="12.75" hidden="1">
      <c r="A17" s="19" t="s">
        <v>18</v>
      </c>
      <c r="B17" s="19" t="s">
        <v>19</v>
      </c>
      <c r="C17" s="19" t="s">
        <v>22</v>
      </c>
      <c r="D17" s="20" t="str">
        <f>VLOOKUP(C17,klasyf!$A$1:$B$430,2,FALSE)</f>
        <v>Wpływy ze sprzedaży składników majatkowych</v>
      </c>
      <c r="E17" s="47"/>
      <c r="F17" s="47"/>
      <c r="G17" s="47">
        <f t="shared" si="0"/>
        <v>0</v>
      </c>
    </row>
    <row r="18" spans="1:7" s="4" customFormat="1" ht="12.75" hidden="1">
      <c r="A18" s="19" t="s">
        <v>18</v>
      </c>
      <c r="B18" s="19" t="s">
        <v>19</v>
      </c>
      <c r="C18" s="19" t="s">
        <v>23</v>
      </c>
      <c r="D18" s="20" t="str">
        <f>VLOOKUP(C18,klasyf!$A$1:$B$430,2,FALSE)</f>
        <v>Pozostałe odsetki</v>
      </c>
      <c r="E18" s="47"/>
      <c r="F18" s="47"/>
      <c r="G18" s="47">
        <f t="shared" si="0"/>
        <v>0</v>
      </c>
    </row>
    <row r="19" spans="1:7" s="41" customFormat="1" ht="12.75" customHeight="1" hidden="1">
      <c r="A19" s="48" t="s">
        <v>19</v>
      </c>
      <c r="B19" s="48"/>
      <c r="C19" s="48"/>
      <c r="D19" s="49" t="str">
        <f>VLOOKUP(A19,klasyf!$A$1:$B$430,2,FALSE)</f>
        <v>Gospodarka gruntami i nieruchomościami</v>
      </c>
      <c r="E19" s="50">
        <f>SUM(E15:E18)</f>
        <v>0</v>
      </c>
      <c r="F19" s="50">
        <f>SUM(F15:F18)</f>
        <v>0</v>
      </c>
      <c r="G19" s="50">
        <f t="shared" si="0"/>
        <v>0</v>
      </c>
    </row>
    <row r="20" spans="1:7" s="11" customFormat="1" ht="12.75" customHeight="1" hidden="1">
      <c r="A20" s="28" t="s">
        <v>18</v>
      </c>
      <c r="B20" s="28"/>
      <c r="C20" s="28"/>
      <c r="D20" s="29" t="str">
        <f>VLOOKUP(A20,klasyf!$A$1:$B$430,2,FALSE)</f>
        <v>Gospodarka mieszkaniowa</v>
      </c>
      <c r="E20" s="42">
        <f>SUM(E19)</f>
        <v>0</v>
      </c>
      <c r="F20" s="42">
        <f>SUM(F19)</f>
        <v>0</v>
      </c>
      <c r="G20" s="42">
        <f t="shared" si="0"/>
        <v>0</v>
      </c>
    </row>
    <row r="21" spans="1:7" s="4" customFormat="1" ht="12.75" hidden="1">
      <c r="A21" s="31" t="s">
        <v>24</v>
      </c>
      <c r="B21" s="31" t="s">
        <v>25</v>
      </c>
      <c r="C21" s="31" t="s">
        <v>26</v>
      </c>
      <c r="D21" s="32" t="str">
        <f>VLOOKUP(C21,klasyf!$A$1:$B$430,2,FALSE)</f>
        <v>Dochody jst związane z realizacją zadań z zakresu administracji rządowej oraz innych zadań zleconych ustawami</v>
      </c>
      <c r="E21" s="51"/>
      <c r="F21" s="51"/>
      <c r="G21" s="51">
        <f t="shared" si="0"/>
        <v>0</v>
      </c>
    </row>
    <row r="22" spans="1:7" s="41" customFormat="1" ht="12.75" customHeight="1" hidden="1">
      <c r="A22" s="52" t="s">
        <v>25</v>
      </c>
      <c r="B22" s="52"/>
      <c r="C22" s="52"/>
      <c r="D22" s="53" t="str">
        <f>VLOOKUP(A22,klasyf!$A$1:$B$430,2,FALSE)</f>
        <v>Urzędy wojewódzkie</v>
      </c>
      <c r="E22" s="54">
        <f>SUM(E21)</f>
        <v>0</v>
      </c>
      <c r="F22" s="54">
        <f>SUM(F21)</f>
        <v>0</v>
      </c>
      <c r="G22" s="54">
        <f t="shared" si="0"/>
        <v>0</v>
      </c>
    </row>
    <row r="23" spans="1:7" s="4" customFormat="1" ht="12.75" hidden="1">
      <c r="A23" s="19" t="s">
        <v>24</v>
      </c>
      <c r="B23" s="19" t="s">
        <v>27</v>
      </c>
      <c r="C23" s="19" t="s">
        <v>12</v>
      </c>
      <c r="D23" s="20" t="str">
        <f>VLOOKUP(C23,klasyf!$A$1:$B$430,2,FALSE)</f>
        <v>Wpływy z różnych opłat</v>
      </c>
      <c r="E23" s="47"/>
      <c r="F23" s="47"/>
      <c r="G23" s="47">
        <f t="shared" si="0"/>
        <v>0</v>
      </c>
    </row>
    <row r="24" spans="1:7" s="4" customFormat="1" ht="12.75" hidden="1">
      <c r="A24" s="55" t="s">
        <v>24</v>
      </c>
      <c r="B24" s="55" t="s">
        <v>27</v>
      </c>
      <c r="C24" s="55" t="s">
        <v>28</v>
      </c>
      <c r="D24" s="56" t="str">
        <f>VLOOKUP(C24,klasyf!$A$1:$B$430,2,FALSE)</f>
        <v>Wpływy z różnych dochodów</v>
      </c>
      <c r="E24" s="57"/>
      <c r="F24" s="57"/>
      <c r="G24" s="47">
        <f t="shared" si="0"/>
        <v>0</v>
      </c>
    </row>
    <row r="25" spans="1:7" s="41" customFormat="1" ht="12.75" customHeight="1" hidden="1">
      <c r="A25" s="58" t="s">
        <v>27</v>
      </c>
      <c r="B25" s="58"/>
      <c r="C25" s="58"/>
      <c r="D25" s="59" t="str">
        <f>VLOOKUP(A25,klasyf!$A$1:$B$430,2,FALSE)</f>
        <v>Urzędy gmin</v>
      </c>
      <c r="E25" s="40">
        <f>SUM(E23:E24)</f>
        <v>0</v>
      </c>
      <c r="F25" s="40">
        <f>SUM(F23:F24)</f>
        <v>0</v>
      </c>
      <c r="G25" s="40">
        <f t="shared" si="0"/>
        <v>0</v>
      </c>
    </row>
    <row r="26" spans="1:7" s="11" customFormat="1" ht="12.75" customHeight="1" hidden="1">
      <c r="A26" s="28" t="s">
        <v>24</v>
      </c>
      <c r="B26" s="28"/>
      <c r="C26" s="28"/>
      <c r="D26" s="29" t="str">
        <f>VLOOKUP(A26,klasyf!$A$1:$B$430,2,FALSE)</f>
        <v>Administracja publiczna</v>
      </c>
      <c r="E26" s="60">
        <f>E22+E25</f>
        <v>0</v>
      </c>
      <c r="F26" s="60">
        <f>F22+F25</f>
        <v>0</v>
      </c>
      <c r="G26" s="60">
        <f t="shared" si="0"/>
        <v>0</v>
      </c>
    </row>
    <row r="27" spans="1:7" s="4" customFormat="1" ht="12.75" hidden="1">
      <c r="A27" s="61" t="s">
        <v>29</v>
      </c>
      <c r="B27" s="61" t="s">
        <v>30</v>
      </c>
      <c r="C27" s="61" t="s">
        <v>11</v>
      </c>
      <c r="D27" s="62" t="str">
        <f>VLOOKUP(C27,klasyf!$A$1:$B$430,2,FALSE)</f>
        <v>Dotacje celowe z budżetu państwa na zadania zlecone</v>
      </c>
      <c r="E27" s="63"/>
      <c r="F27" s="63"/>
      <c r="G27" s="63">
        <f t="shared" si="0"/>
        <v>0</v>
      </c>
    </row>
    <row r="28" spans="1:7" s="41" customFormat="1" ht="12.75" customHeight="1" hidden="1">
      <c r="A28" s="38" t="s">
        <v>30</v>
      </c>
      <c r="B28" s="38"/>
      <c r="C28" s="38"/>
      <c r="D28" s="39" t="str">
        <f>VLOOKUP(A28,klasyf!$A$1:$B$430,2,FALSE)</f>
        <v>Wybory do Parlamentu Europejskiego</v>
      </c>
      <c r="E28" s="64">
        <f>SUM(E27)</f>
        <v>0</v>
      </c>
      <c r="F28" s="64">
        <f>SUM(F27)</f>
        <v>0</v>
      </c>
      <c r="G28" s="64">
        <f t="shared" si="0"/>
        <v>0</v>
      </c>
    </row>
    <row r="29" spans="1:7" s="11" customFormat="1" ht="12.75" customHeight="1" hidden="1">
      <c r="A29" s="28" t="s">
        <v>29</v>
      </c>
      <c r="B29" s="28"/>
      <c r="C29" s="28"/>
      <c r="D29" s="29" t="str">
        <f>VLOOKUP(A29,klasyf!$A$1:$B$430,2,FALSE)</f>
        <v>Urzędy naczelnych organów władzy państwowej oraz sądownictwa</v>
      </c>
      <c r="E29" s="42">
        <f>E28</f>
        <v>0</v>
      </c>
      <c r="F29" s="42">
        <f>F28</f>
        <v>0</v>
      </c>
      <c r="G29" s="42">
        <f t="shared" si="0"/>
        <v>0</v>
      </c>
    </row>
    <row r="30" spans="1:7" s="4" customFormat="1" ht="12.75" hidden="1">
      <c r="A30" s="31" t="s">
        <v>31</v>
      </c>
      <c r="B30" s="31" t="s">
        <v>32</v>
      </c>
      <c r="C30" s="31" t="s">
        <v>33</v>
      </c>
      <c r="D30" s="32" t="str">
        <f>VLOOKUP(C30,klasyf!$A$1:$B$430,2,FALSE)</f>
        <v>Podatek od działalności gospodarczej osób fizycznych opłacany w formie karty podatkowej</v>
      </c>
      <c r="E30" s="37">
        <f>SUM(E29)</f>
        <v>0</v>
      </c>
      <c r="F30" s="37">
        <f>SUM(F29)</f>
        <v>0</v>
      </c>
      <c r="G30" s="37">
        <f t="shared" si="0"/>
        <v>0</v>
      </c>
    </row>
    <row r="31" spans="1:7" s="4" customFormat="1" ht="12.75" hidden="1">
      <c r="A31" s="61" t="s">
        <v>31</v>
      </c>
      <c r="B31" s="61" t="s">
        <v>32</v>
      </c>
      <c r="C31" s="61" t="s">
        <v>34</v>
      </c>
      <c r="D31" s="65" t="str">
        <f>VLOOKUP(C31,klasyf!$A$1:$B$430,2,FALSE)</f>
        <v>Odsetki od nieterminowych wpłat</v>
      </c>
      <c r="E31" s="66"/>
      <c r="F31" s="66"/>
      <c r="G31" s="66">
        <f t="shared" si="0"/>
        <v>0</v>
      </c>
    </row>
    <row r="32" spans="1:7" s="41" customFormat="1" ht="12.75" customHeight="1" hidden="1">
      <c r="A32" s="25" t="s">
        <v>32</v>
      </c>
      <c r="B32" s="25"/>
      <c r="C32" s="25"/>
      <c r="D32" s="67" t="str">
        <f>VLOOKUP(A32,klasyf!$A$1:$B$430,2,FALSE)</f>
        <v>Wpływy z podatku dochodowego od osób fizycznych</v>
      </c>
      <c r="E32" s="68">
        <f>SUM(E30:E31)</f>
        <v>0</v>
      </c>
      <c r="F32" s="68">
        <f>SUM(F30:F31)</f>
        <v>0</v>
      </c>
      <c r="G32" s="68">
        <f t="shared" si="0"/>
        <v>0</v>
      </c>
    </row>
    <row r="33" spans="1:7" s="4" customFormat="1" ht="12.75" customHeight="1" hidden="1">
      <c r="A33" s="31" t="s">
        <v>31</v>
      </c>
      <c r="B33" s="31" t="s">
        <v>35</v>
      </c>
      <c r="C33" s="31" t="s">
        <v>36</v>
      </c>
      <c r="D33" s="32" t="str">
        <f>VLOOKUP(C33,klasyf!$A$1:$B$430,2,FALSE)</f>
        <v>Podatek od nieruchomości</v>
      </c>
      <c r="E33" s="63"/>
      <c r="F33" s="63"/>
      <c r="G33" s="63">
        <f t="shared" si="0"/>
        <v>0</v>
      </c>
    </row>
    <row r="34" spans="1:7" s="4" customFormat="1" ht="12.75" hidden="1">
      <c r="A34" s="19" t="s">
        <v>31</v>
      </c>
      <c r="B34" s="19" t="s">
        <v>35</v>
      </c>
      <c r="C34" s="19" t="s">
        <v>37</v>
      </c>
      <c r="D34" s="20" t="str">
        <f>VLOOKUP(C34,klasyf!$A$1:$B$430,2,FALSE)</f>
        <v>Podatek rolny</v>
      </c>
      <c r="E34" s="69"/>
      <c r="F34" s="69"/>
      <c r="G34" s="69">
        <f t="shared" si="0"/>
        <v>0</v>
      </c>
    </row>
    <row r="35" spans="1:7" s="4" customFormat="1" ht="12.75" hidden="1">
      <c r="A35" s="19" t="s">
        <v>31</v>
      </c>
      <c r="B35" s="19" t="s">
        <v>35</v>
      </c>
      <c r="C35" s="19" t="s">
        <v>38</v>
      </c>
      <c r="D35" s="20" t="str">
        <f>VLOOKUP(C35,klasyf!$A$1:$B$430,2,FALSE)</f>
        <v>Podatel leśny</v>
      </c>
      <c r="E35" s="69"/>
      <c r="F35" s="69"/>
      <c r="G35" s="69">
        <f t="shared" si="0"/>
        <v>0</v>
      </c>
    </row>
    <row r="36" spans="1:7" s="4" customFormat="1" ht="12.75" hidden="1">
      <c r="A36" s="19" t="s">
        <v>31</v>
      </c>
      <c r="B36" s="19" t="s">
        <v>35</v>
      </c>
      <c r="C36" s="19" t="s">
        <v>39</v>
      </c>
      <c r="D36" s="20" t="str">
        <f>VLOOKUP(C36,klasyf!$A$1:$B$430,2,FALSE)</f>
        <v>Podatek od czynności cywilnoprawnych</v>
      </c>
      <c r="E36" s="69"/>
      <c r="F36" s="69"/>
      <c r="G36" s="69">
        <f t="shared" si="0"/>
        <v>0</v>
      </c>
    </row>
    <row r="37" spans="1:7" s="4" customFormat="1" ht="12.75" hidden="1">
      <c r="A37" s="22" t="s">
        <v>31</v>
      </c>
      <c r="B37" s="22" t="s">
        <v>35</v>
      </c>
      <c r="C37" s="22" t="s">
        <v>34</v>
      </c>
      <c r="D37" s="23" t="str">
        <f>VLOOKUP(C37,klasyf!$A$1:$B$430,2,FALSE)</f>
        <v>Odsetki od nieterminowych wpłat</v>
      </c>
      <c r="E37" s="70"/>
      <c r="F37" s="70"/>
      <c r="G37" s="70">
        <f t="shared" si="0"/>
        <v>0</v>
      </c>
    </row>
    <row r="38" spans="1:7" s="41" customFormat="1" ht="12.75" customHeight="1" hidden="1">
      <c r="A38" s="25" t="s">
        <v>35</v>
      </c>
      <c r="B38" s="25"/>
      <c r="C38" s="25"/>
      <c r="D38" s="26" t="str">
        <f>VLOOKUP(A38,klasyf!$A$1:$B$430,2,FALSE)</f>
        <v>Wpływy z podatków od osób prawnych</v>
      </c>
      <c r="E38" s="71">
        <f>SUM(E33:E37)</f>
        <v>0</v>
      </c>
      <c r="F38" s="71">
        <f>SUM(F33:F37)</f>
        <v>0</v>
      </c>
      <c r="G38" s="71">
        <f t="shared" si="0"/>
        <v>0</v>
      </c>
    </row>
    <row r="39" spans="1:7" s="4" customFormat="1" ht="12.75" hidden="1">
      <c r="A39" s="31" t="s">
        <v>31</v>
      </c>
      <c r="B39" s="31" t="s">
        <v>40</v>
      </c>
      <c r="C39" s="31" t="s">
        <v>36</v>
      </c>
      <c r="D39" s="32" t="str">
        <f>VLOOKUP(C39,klasyf!$A$1:$B$430,2,FALSE)</f>
        <v>Podatek od nieruchomości</v>
      </c>
      <c r="E39" s="51"/>
      <c r="F39" s="51"/>
      <c r="G39" s="63">
        <f t="shared" si="0"/>
        <v>0</v>
      </c>
    </row>
    <row r="40" spans="1:7" s="4" customFormat="1" ht="12.75" hidden="1">
      <c r="A40" s="19" t="s">
        <v>31</v>
      </c>
      <c r="B40" s="19" t="s">
        <v>40</v>
      </c>
      <c r="C40" s="19" t="s">
        <v>37</v>
      </c>
      <c r="D40" s="20" t="str">
        <f>VLOOKUP(C40,klasyf!$A$1:$B$430,2,FALSE)</f>
        <v>Podatek rolny</v>
      </c>
      <c r="E40" s="69"/>
      <c r="F40" s="69"/>
      <c r="G40" s="69">
        <f t="shared" si="0"/>
        <v>0</v>
      </c>
    </row>
    <row r="41" spans="1:7" s="4" customFormat="1" ht="12.75" hidden="1">
      <c r="A41" s="19" t="s">
        <v>31</v>
      </c>
      <c r="B41" s="19" t="s">
        <v>40</v>
      </c>
      <c r="C41" s="19" t="s">
        <v>38</v>
      </c>
      <c r="D41" s="20" t="str">
        <f>VLOOKUP(C41,klasyf!$A$1:$B$430,2,FALSE)</f>
        <v>Podatel leśny</v>
      </c>
      <c r="E41" s="69"/>
      <c r="F41" s="69"/>
      <c r="G41" s="69">
        <f t="shared" si="0"/>
        <v>0</v>
      </c>
    </row>
    <row r="42" spans="1:7" s="4" customFormat="1" ht="12.75" hidden="1">
      <c r="A42" s="19" t="s">
        <v>31</v>
      </c>
      <c r="B42" s="19" t="s">
        <v>40</v>
      </c>
      <c r="C42" s="19" t="s">
        <v>41</v>
      </c>
      <c r="D42" s="20" t="str">
        <f>VLOOKUP(C42,klasyf!$A$1:$B$430,2,FALSE)</f>
        <v>Podatek od środków transportowych</v>
      </c>
      <c r="E42" s="69"/>
      <c r="F42" s="69"/>
      <c r="G42" s="69">
        <f t="shared" si="0"/>
        <v>0</v>
      </c>
    </row>
    <row r="43" spans="1:7" s="4" customFormat="1" ht="12.75" hidden="1">
      <c r="A43" s="19" t="s">
        <v>31</v>
      </c>
      <c r="B43" s="19" t="s">
        <v>40</v>
      </c>
      <c r="C43" s="19" t="s">
        <v>42</v>
      </c>
      <c r="D43" s="20" t="str">
        <f>VLOOKUP(C43,klasyf!$A$1:$B$430,2,FALSE)</f>
        <v>Podatek od spadków i darowizn</v>
      </c>
      <c r="E43" s="69"/>
      <c r="F43" s="72"/>
      <c r="G43" s="69">
        <f t="shared" si="0"/>
        <v>0</v>
      </c>
    </row>
    <row r="44" spans="1:7" s="4" customFormat="1" ht="12.75" hidden="1">
      <c r="A44" s="19" t="s">
        <v>31</v>
      </c>
      <c r="B44" s="19" t="s">
        <v>40</v>
      </c>
      <c r="C44" s="19" t="s">
        <v>43</v>
      </c>
      <c r="D44" s="20" t="str">
        <f>VLOOKUP(C44,klasyf!$A$1:$B$430,2,FALSE)</f>
        <v>Wpływy z opłaty administracyjnej za czynności urzędowe</v>
      </c>
      <c r="E44" s="69"/>
      <c r="F44" s="72"/>
      <c r="G44" s="69">
        <f t="shared" si="0"/>
        <v>0</v>
      </c>
    </row>
    <row r="45" spans="1:7" s="4" customFormat="1" ht="12.75" hidden="1">
      <c r="A45" s="19" t="s">
        <v>31</v>
      </c>
      <c r="B45" s="19" t="s">
        <v>40</v>
      </c>
      <c r="C45" s="19" t="s">
        <v>44</v>
      </c>
      <c r="D45" s="20" t="str">
        <f>VLOOKUP(C45,klasyf!$A$1:$B$430,2,FALSE)</f>
        <v>Wpływy z opłaty eksploatacyjnej</v>
      </c>
      <c r="E45" s="69"/>
      <c r="F45" s="69"/>
      <c r="G45" s="69">
        <f t="shared" si="0"/>
        <v>0</v>
      </c>
    </row>
    <row r="46" spans="1:7" s="4" customFormat="1" ht="12.75" hidden="1">
      <c r="A46" s="19" t="s">
        <v>31</v>
      </c>
      <c r="B46" s="19" t="s">
        <v>40</v>
      </c>
      <c r="C46" s="19" t="s">
        <v>39</v>
      </c>
      <c r="D46" s="20" t="str">
        <f>VLOOKUP(C46,klasyf!$A$1:$B$430,2,FALSE)</f>
        <v>Podatek od czynności cywilnoprawnych</v>
      </c>
      <c r="E46" s="69"/>
      <c r="F46" s="69"/>
      <c r="G46" s="69">
        <f t="shared" si="0"/>
        <v>0</v>
      </c>
    </row>
    <row r="47" spans="1:7" s="4" customFormat="1" ht="12.75" customHeight="1" hidden="1">
      <c r="A47" s="22" t="s">
        <v>31</v>
      </c>
      <c r="B47" s="22" t="s">
        <v>40</v>
      </c>
      <c r="C47" s="22" t="s">
        <v>34</v>
      </c>
      <c r="D47" s="23" t="str">
        <f>VLOOKUP(C47,klasyf!$A$1:$B$430,2,FALSE)</f>
        <v>Odsetki od nieterminowych wpłat</v>
      </c>
      <c r="E47" s="70"/>
      <c r="F47" s="70"/>
      <c r="G47" s="70">
        <f t="shared" si="0"/>
        <v>0</v>
      </c>
    </row>
    <row r="48" spans="1:7" s="41" customFormat="1" ht="12.75" customHeight="1" hidden="1">
      <c r="A48" s="25" t="s">
        <v>40</v>
      </c>
      <c r="B48" s="25"/>
      <c r="C48" s="25"/>
      <c r="D48" s="26" t="str">
        <f>VLOOKUP(A48,klasyf!$A$1:$B$430,2,FALSE)</f>
        <v>Wpływy z podatków od osób fizycznych</v>
      </c>
      <c r="E48" s="73">
        <f>SUM(E39:E47)</f>
        <v>0</v>
      </c>
      <c r="F48" s="73">
        <f>SUM(F39:F47)</f>
        <v>0</v>
      </c>
      <c r="G48" s="71">
        <f t="shared" si="0"/>
        <v>0</v>
      </c>
    </row>
    <row r="49" spans="1:7" s="4" customFormat="1" ht="12.75" hidden="1">
      <c r="A49" s="31" t="s">
        <v>31</v>
      </c>
      <c r="B49" s="31" t="s">
        <v>45</v>
      </c>
      <c r="C49" s="31" t="s">
        <v>46</v>
      </c>
      <c r="D49" s="32" t="str">
        <f>VLOOKUP(C49,klasyf!$A$1:$B$430,2,FALSE)</f>
        <v>Wpływy z opłaty skarbowej</v>
      </c>
      <c r="E49" s="63"/>
      <c r="F49" s="63"/>
      <c r="G49" s="63">
        <f t="shared" si="0"/>
        <v>0</v>
      </c>
    </row>
    <row r="50" spans="1:7" s="18" customFormat="1" ht="12.75" hidden="1">
      <c r="A50" s="19" t="s">
        <v>31</v>
      </c>
      <c r="B50" s="19" t="s">
        <v>45</v>
      </c>
      <c r="C50" s="19" t="s">
        <v>47</v>
      </c>
      <c r="D50" s="20" t="str">
        <f>VLOOKUP(C50,klasyf!$A$1:$B$430,2,FALSE)</f>
        <v>Wpływy z innych lokalnych opłat pobieranych przez jst na podstawie odrębnych ustaw</v>
      </c>
      <c r="E50" s="69"/>
      <c r="F50" s="69"/>
      <c r="G50" s="69">
        <f t="shared" si="0"/>
        <v>0</v>
      </c>
    </row>
    <row r="51" spans="1:7" s="11" customFormat="1" ht="12.75" customHeight="1" hidden="1">
      <c r="A51" s="52" t="s">
        <v>45</v>
      </c>
      <c r="B51" s="52"/>
      <c r="C51" s="52"/>
      <c r="D51" s="74" t="str">
        <f>VLOOKUP(A51,klasyf!$A$1:$B$430,2,FALSE)</f>
        <v>Wpływy z innych opłat stanowiących dochód jst na podstawie ustaw</v>
      </c>
      <c r="E51" s="75">
        <f>SUM(E49:E50)</f>
        <v>0</v>
      </c>
      <c r="F51" s="75">
        <f>SUM(F49:F50)</f>
        <v>0</v>
      </c>
      <c r="G51" s="75">
        <f t="shared" si="0"/>
        <v>0</v>
      </c>
    </row>
    <row r="52" spans="1:7" s="18" customFormat="1" ht="12.75" hidden="1">
      <c r="A52" s="19" t="s">
        <v>31</v>
      </c>
      <c r="B52" s="19" t="s">
        <v>48</v>
      </c>
      <c r="C52" s="19" t="s">
        <v>49</v>
      </c>
      <c r="D52" s="20" t="str">
        <f>VLOOKUP(C52,klasyf!$A$1:$B$430,2,FALSE)</f>
        <v>Podatek dochodowy od osób fizycznych</v>
      </c>
      <c r="E52" s="69"/>
      <c r="F52" s="69"/>
      <c r="G52" s="69">
        <f t="shared" si="0"/>
        <v>0</v>
      </c>
    </row>
    <row r="53" spans="1:7" s="18" customFormat="1" ht="12.75" hidden="1">
      <c r="A53" s="22" t="s">
        <v>31</v>
      </c>
      <c r="B53" s="22" t="s">
        <v>48</v>
      </c>
      <c r="C53" s="22" t="s">
        <v>50</v>
      </c>
      <c r="D53" s="23" t="str">
        <f>VLOOKUP(C53,klasyf!$A$1:$B$430,2,FALSE)</f>
        <v>Podatek dochodowy od osób prawnych</v>
      </c>
      <c r="E53" s="70"/>
      <c r="F53" s="70"/>
      <c r="G53" s="70">
        <f t="shared" si="0"/>
        <v>0</v>
      </c>
    </row>
    <row r="54" spans="1:7" s="11" customFormat="1" ht="12.75" customHeight="1" hidden="1">
      <c r="A54" s="48" t="s">
        <v>48</v>
      </c>
      <c r="B54" s="48"/>
      <c r="C54" s="48"/>
      <c r="D54" s="39" t="str">
        <f>VLOOKUP(A54,klasyf!$A$1:$B$430,2,FALSE)</f>
        <v>Udziały gmin w podatkach stanowiących dochód budżetu państwa</v>
      </c>
      <c r="E54" s="64">
        <f>SUM(E52:E53)</f>
        <v>0</v>
      </c>
      <c r="F54" s="64">
        <f>SUM(F52:F53)</f>
        <v>0</v>
      </c>
      <c r="G54" s="64">
        <f t="shared" si="0"/>
        <v>0</v>
      </c>
    </row>
    <row r="55" spans="1:7" s="11" customFormat="1" ht="12.75" customHeight="1" hidden="1">
      <c r="A55" s="28" t="s">
        <v>31</v>
      </c>
      <c r="B55" s="28"/>
      <c r="C55" s="28"/>
      <c r="D55" s="29" t="str">
        <f>VLOOKUP(A55,klasyf!$A$1:$B$430,2,FALSE)</f>
        <v>Dochody od osób prawnych, od osób fizycznych oraz wydatki związane z ich poborem</v>
      </c>
      <c r="E55" s="76">
        <f>E54+E51+E48+E38+E32</f>
        <v>0</v>
      </c>
      <c r="F55" s="76">
        <f>F54+F51+F48+F38+F32</f>
        <v>0</v>
      </c>
      <c r="G55" s="76">
        <f t="shared" si="0"/>
        <v>0</v>
      </c>
    </row>
    <row r="56" spans="1:7" s="18" customFormat="1" ht="12.75" hidden="1">
      <c r="A56" s="31" t="s">
        <v>51</v>
      </c>
      <c r="B56" s="31" t="s">
        <v>52</v>
      </c>
      <c r="C56" s="31" t="s">
        <v>53</v>
      </c>
      <c r="D56" s="32" t="str">
        <f>VLOOKUP(C56,klasyf!$A$1:$B$430,2,FALSE)</f>
        <v>Subwencje ogólne z budżetu państwa</v>
      </c>
      <c r="E56" s="77"/>
      <c r="F56" s="77"/>
      <c r="G56" s="77">
        <f t="shared" si="0"/>
        <v>0</v>
      </c>
    </row>
    <row r="57" spans="1:7" s="11" customFormat="1" ht="12.75" customHeight="1" hidden="1">
      <c r="A57" s="52" t="s">
        <v>52</v>
      </c>
      <c r="B57" s="52"/>
      <c r="C57" s="52"/>
      <c r="D57" s="53" t="str">
        <f>VLOOKUP(A57,klasyf!$A$1:$B$430,2,FALSE)</f>
        <v>Część oświatowa subwencji ogólnej dla jst</v>
      </c>
      <c r="E57" s="78">
        <f>SUM(E56)</f>
        <v>0</v>
      </c>
      <c r="F57" s="78">
        <f>SUM(F56)</f>
        <v>0</v>
      </c>
      <c r="G57" s="78">
        <f t="shared" si="0"/>
        <v>0</v>
      </c>
    </row>
    <row r="58" spans="1:7" s="18" customFormat="1" ht="12.75" hidden="1">
      <c r="A58" s="19" t="s">
        <v>51</v>
      </c>
      <c r="B58" s="19" t="s">
        <v>54</v>
      </c>
      <c r="C58" s="19" t="s">
        <v>55</v>
      </c>
      <c r="D58" s="20" t="str">
        <f>VLOOKUP(C58,klasyf!$A$1:$B$430,2,FALSE)</f>
        <v>Środki na uzupełnienie dochodów gmin</v>
      </c>
      <c r="E58" s="79"/>
      <c r="F58" s="79"/>
      <c r="G58" s="79">
        <f t="shared" si="0"/>
        <v>0</v>
      </c>
    </row>
    <row r="59" spans="1:7" s="11" customFormat="1" ht="12.75" customHeight="1" hidden="1">
      <c r="A59" s="52" t="s">
        <v>54</v>
      </c>
      <c r="B59" s="52"/>
      <c r="C59" s="52"/>
      <c r="D59" s="74" t="str">
        <f>VLOOKUP(A59,klasyf!$A$1:$B$430,2,FALSE)</f>
        <v>Uzupełnienie subwencji ogólnej dla jst</v>
      </c>
      <c r="E59" s="78">
        <f>SUM(E58)</f>
        <v>0</v>
      </c>
      <c r="F59" s="78">
        <f>SUM(F58)</f>
        <v>0</v>
      </c>
      <c r="G59" s="78">
        <f t="shared" si="0"/>
        <v>0</v>
      </c>
    </row>
    <row r="60" spans="1:7" s="18" customFormat="1" ht="12.75" hidden="1">
      <c r="A60" s="22" t="s">
        <v>51</v>
      </c>
      <c r="B60" s="22" t="s">
        <v>56</v>
      </c>
      <c r="C60" s="22" t="s">
        <v>23</v>
      </c>
      <c r="D60" s="23" t="str">
        <f>VLOOKUP(C60,klasyf!$A$1:$B$430,2,FALSE)</f>
        <v>Pozostałe odsetki</v>
      </c>
      <c r="E60" s="80"/>
      <c r="F60" s="80"/>
      <c r="G60" s="80">
        <f t="shared" si="0"/>
        <v>0</v>
      </c>
    </row>
    <row r="61" spans="1:7" s="11" customFormat="1" ht="12.75" customHeight="1" hidden="1">
      <c r="A61" s="48" t="s">
        <v>56</v>
      </c>
      <c r="B61" s="48"/>
      <c r="C61" s="48"/>
      <c r="D61" s="39" t="str">
        <f>VLOOKUP(A61,klasyf!$A$1:$B$430,2,FALSE)</f>
        <v>Różne rozliczenia finansowe</v>
      </c>
      <c r="E61" s="81">
        <f>SUM(E60)</f>
        <v>0</v>
      </c>
      <c r="F61" s="81">
        <f>SUM(F60)</f>
        <v>0</v>
      </c>
      <c r="G61" s="81">
        <f t="shared" si="0"/>
        <v>0</v>
      </c>
    </row>
    <row r="62" spans="1:7" s="11" customFormat="1" ht="12.75" customHeight="1" hidden="1">
      <c r="A62" s="28" t="s">
        <v>51</v>
      </c>
      <c r="B62" s="28"/>
      <c r="C62" s="28"/>
      <c r="D62" s="29" t="str">
        <f>VLOOKUP(A62,klasyf!$A$1:$B$430,2,FALSE)</f>
        <v>Różne rozliczenia</v>
      </c>
      <c r="E62" s="76">
        <f>E61+E59+E57</f>
        <v>0</v>
      </c>
      <c r="F62" s="76">
        <f>F61+F59+F57</f>
        <v>0</v>
      </c>
      <c r="G62" s="76">
        <f t="shared" si="0"/>
        <v>0</v>
      </c>
    </row>
    <row r="63" spans="1:7" s="18" customFormat="1" ht="12.75" hidden="1">
      <c r="A63" s="31" t="s">
        <v>57</v>
      </c>
      <c r="B63" s="31" t="s">
        <v>58</v>
      </c>
      <c r="C63" s="31" t="s">
        <v>59</v>
      </c>
      <c r="D63" s="32" t="str">
        <f>VLOOKUP(C63,klasyf!$A$1:$B$430,2,FALSE)</f>
        <v>Dotacje celowe z budżetu państwa na zadania własne</v>
      </c>
      <c r="E63" s="77"/>
      <c r="F63" s="77"/>
      <c r="G63" s="77">
        <f t="shared" si="0"/>
        <v>0</v>
      </c>
    </row>
    <row r="64" spans="1:7" s="18" customFormat="1" ht="12.75" hidden="1">
      <c r="A64" s="19" t="s">
        <v>57</v>
      </c>
      <c r="B64" s="19" t="s">
        <v>58</v>
      </c>
      <c r="C64" s="19" t="s">
        <v>16</v>
      </c>
      <c r="D64" s="20" t="str">
        <f>VLOOKUP(C64,klasyf!$A$1:$B$430,2,FALSE)</f>
        <v>Dotacje otrzymane z funduszy celowych na dofinansowanie kosztów realizacji inwestycji i zakupów inwestycyjnych</v>
      </c>
      <c r="E64" s="79"/>
      <c r="F64" s="79"/>
      <c r="G64" s="79">
        <f t="shared" si="0"/>
        <v>0</v>
      </c>
    </row>
    <row r="65" spans="1:7" s="11" customFormat="1" ht="12.75" customHeight="1" hidden="1">
      <c r="A65" s="52" t="s">
        <v>58</v>
      </c>
      <c r="B65" s="52"/>
      <c r="C65" s="52"/>
      <c r="D65" s="74" t="str">
        <f>VLOOKUP(A65,klasyf!$A$1:$B$430,2,FALSE)</f>
        <v>Szkoły podstawowe</v>
      </c>
      <c r="E65" s="78">
        <f>SUM(E63:E64)</f>
        <v>0</v>
      </c>
      <c r="F65" s="78">
        <f>SUM(F63:F64)</f>
        <v>0</v>
      </c>
      <c r="G65" s="78">
        <f t="shared" si="0"/>
        <v>0</v>
      </c>
    </row>
    <row r="66" spans="1:7" s="18" customFormat="1" ht="12.75" customHeight="1" hidden="1">
      <c r="A66" s="22" t="s">
        <v>57</v>
      </c>
      <c r="B66" s="22" t="s">
        <v>60</v>
      </c>
      <c r="C66" s="22" t="s">
        <v>61</v>
      </c>
      <c r="D66" s="23" t="str">
        <f>VLOOKUP(C66,klasyf!$A$1:$B$430,2,FALSE)</f>
        <v>Dotacje otrzymane z funduszy celowych na rezalizację zadań bieżących</v>
      </c>
      <c r="E66" s="80"/>
      <c r="F66" s="80"/>
      <c r="G66" s="80">
        <f t="shared" si="0"/>
        <v>0</v>
      </c>
    </row>
    <row r="67" spans="1:7" s="11" customFormat="1" ht="12.75" customHeight="1" hidden="1">
      <c r="A67" s="25" t="s">
        <v>60</v>
      </c>
      <c r="B67" s="25"/>
      <c r="C67" s="25"/>
      <c r="D67" s="26" t="str">
        <f>VLOOKUP(A67,klasyf!$A$1:$B$430,2,FALSE)</f>
        <v>Pozostała działalność</v>
      </c>
      <c r="E67" s="82">
        <f>SUM(E66)</f>
        <v>0</v>
      </c>
      <c r="F67" s="83">
        <f>SUM(F66)</f>
        <v>0</v>
      </c>
      <c r="G67" s="83">
        <f t="shared" si="0"/>
        <v>0</v>
      </c>
    </row>
    <row r="68" spans="1:7" s="11" customFormat="1" ht="12.75" customHeight="1" hidden="1">
      <c r="A68" s="28" t="s">
        <v>57</v>
      </c>
      <c r="B68" s="28"/>
      <c r="C68" s="28"/>
      <c r="D68" s="29" t="str">
        <f>VLOOKUP(A68,klasyf!$A$1:$B$430,2,FALSE)</f>
        <v>Oświata i wychowanie</v>
      </c>
      <c r="E68" s="76">
        <f>E67+E65</f>
        <v>0</v>
      </c>
      <c r="F68" s="76">
        <f>F67+F65</f>
        <v>0</v>
      </c>
      <c r="G68" s="76">
        <f t="shared" si="0"/>
        <v>0</v>
      </c>
    </row>
    <row r="69" spans="1:7" s="18" customFormat="1" ht="12.75" hidden="1">
      <c r="A69" s="31" t="s">
        <v>62</v>
      </c>
      <c r="B69" s="31" t="s">
        <v>63</v>
      </c>
      <c r="C69" s="31" t="s">
        <v>11</v>
      </c>
      <c r="D69" s="32" t="str">
        <f>VLOOKUP(C69,klasyf!$A$1:$B$430,2,FALSE)</f>
        <v>Dotacje celowe z budżetu państwa na zadania zlecone</v>
      </c>
      <c r="E69" s="84">
        <f>E68+E66</f>
        <v>0</v>
      </c>
      <c r="F69" s="77"/>
      <c r="G69" s="77">
        <f t="shared" si="0"/>
        <v>0</v>
      </c>
    </row>
    <row r="70" spans="1:7" s="11" customFormat="1" ht="12.75" customHeight="1" hidden="1">
      <c r="A70" s="52" t="s">
        <v>63</v>
      </c>
      <c r="B70" s="52"/>
      <c r="C70" s="52"/>
      <c r="D70" s="74" t="str">
        <f>VLOOKUP(A70,klasyf!$A$1:$B$430,2,FALSE)</f>
        <v>Pozostała działalność</v>
      </c>
      <c r="E70" s="78">
        <f>SUM(E69)</f>
        <v>0</v>
      </c>
      <c r="F70" s="78">
        <f>SUM(F69)</f>
        <v>0</v>
      </c>
      <c r="G70" s="78">
        <f aca="true" t="shared" si="1" ref="G70:G96">SUM(E70:F70)</f>
        <v>0</v>
      </c>
    </row>
    <row r="71" spans="1:7" s="18" customFormat="1" ht="12.75" hidden="1">
      <c r="A71" s="22" t="s">
        <v>62</v>
      </c>
      <c r="B71" s="22" t="s">
        <v>64</v>
      </c>
      <c r="C71" s="22" t="s">
        <v>65</v>
      </c>
      <c r="D71" s="23" t="str">
        <f>VLOOKUP(C71,klasyf!$A$1:$B$430,2,FALSE)</f>
        <v>Wpływy z opłat za wydawanie zezwoleń za sprzedaż alkoholu</v>
      </c>
      <c r="E71" s="79"/>
      <c r="F71" s="79"/>
      <c r="G71" s="79">
        <f t="shared" si="1"/>
        <v>0</v>
      </c>
    </row>
    <row r="72" spans="1:7" s="11" customFormat="1" ht="12.75" customHeight="1" hidden="1">
      <c r="A72" s="38" t="s">
        <v>64</v>
      </c>
      <c r="B72" s="38"/>
      <c r="C72" s="38"/>
      <c r="D72" s="39" t="str">
        <f>VLOOKUP(A72,klasyf!$A$1:$B$430,2,FALSE)</f>
        <v>Przeciwdziałanie alkoholizmowi</v>
      </c>
      <c r="E72" s="81">
        <f>SUM(E71)</f>
        <v>0</v>
      </c>
      <c r="F72" s="81">
        <f>SUM(F71)</f>
        <v>0</v>
      </c>
      <c r="G72" s="81">
        <f t="shared" si="1"/>
        <v>0</v>
      </c>
    </row>
    <row r="73" spans="1:7" s="11" customFormat="1" ht="12.75" customHeight="1" hidden="1">
      <c r="A73" s="28" t="s">
        <v>62</v>
      </c>
      <c r="B73" s="28"/>
      <c r="C73" s="28"/>
      <c r="D73" s="29" t="str">
        <f>VLOOKUP(A73,klasyf!$A$1:$B$430,2,FALSE)</f>
        <v>Ochrona zdrowia</v>
      </c>
      <c r="E73" s="76">
        <f>E72+E70</f>
        <v>0</v>
      </c>
      <c r="F73" s="76">
        <f>F72+F70</f>
        <v>0</v>
      </c>
      <c r="G73" s="76">
        <f t="shared" si="1"/>
        <v>0</v>
      </c>
    </row>
    <row r="74" spans="1:7" s="18" customFormat="1" ht="26.25">
      <c r="A74" s="85" t="s">
        <v>66</v>
      </c>
      <c r="B74" s="85" t="s">
        <v>67</v>
      </c>
      <c r="C74" s="85" t="s">
        <v>11</v>
      </c>
      <c r="D74" s="86" t="str">
        <f>VLOOKUP(C74,klasyf!$A$1:$B$430,2,FALSE)</f>
        <v>Dotacje celowe z budżetu państwa na zadania zlecone</v>
      </c>
      <c r="E74" s="77">
        <v>1557910</v>
      </c>
      <c r="F74" s="77">
        <v>-19975</v>
      </c>
      <c r="G74" s="77">
        <f t="shared" si="1"/>
        <v>1537935</v>
      </c>
    </row>
    <row r="75" spans="1:7" s="18" customFormat="1" ht="12.75" customHeight="1" hidden="1">
      <c r="A75" s="61" t="s">
        <v>66</v>
      </c>
      <c r="B75" s="61" t="s">
        <v>67</v>
      </c>
      <c r="C75" s="61" t="s">
        <v>26</v>
      </c>
      <c r="D75" s="62" t="str">
        <f>VLOOKUP(C75,klasyf!$A$1:$B$430,2,FALSE)</f>
        <v>Dochody jst związane z realizacją zadań z zakresu administracji rządowej oraz innych zadań zleconych ustawami</v>
      </c>
      <c r="E75" s="80"/>
      <c r="F75" s="80"/>
      <c r="G75" s="80">
        <f t="shared" si="1"/>
        <v>0</v>
      </c>
    </row>
    <row r="76" spans="1:7" s="11" customFormat="1" ht="51" customHeight="1">
      <c r="A76" s="25" t="s">
        <v>67</v>
      </c>
      <c r="B76" s="25"/>
      <c r="C76" s="25"/>
      <c r="D76" s="26" t="str">
        <f>VLOOKUP(A76,klasyf!$A$1:$B$430,2,FALSE)</f>
        <v>Świadczenia rodzinne, zaliczka alimentacyjna oraz składki na ubezpieczenia emerytalne i rentowe</v>
      </c>
      <c r="E76" s="83">
        <f>SUM(E74:E75)</f>
        <v>1557910</v>
      </c>
      <c r="F76" s="83">
        <f>SUM(F74:F75)</f>
        <v>-19975</v>
      </c>
      <c r="G76" s="83">
        <f t="shared" si="1"/>
        <v>1537935</v>
      </c>
    </row>
    <row r="77" spans="1:7" s="18" customFormat="1" ht="26.25">
      <c r="A77" s="43" t="s">
        <v>66</v>
      </c>
      <c r="B77" s="43" t="s">
        <v>68</v>
      </c>
      <c r="C77" s="43" t="s">
        <v>11</v>
      </c>
      <c r="D77" s="16" t="str">
        <f>VLOOKUP(C77,klasyf!$A$1:$B$430,2,FALSE)</f>
        <v>Dotacje celowe z budżetu państwa na zadania zlecone</v>
      </c>
      <c r="E77" s="87">
        <v>4791</v>
      </c>
      <c r="F77" s="87">
        <v>-795</v>
      </c>
      <c r="G77" s="87">
        <f t="shared" si="1"/>
        <v>3996</v>
      </c>
    </row>
    <row r="78" spans="1:7" s="18" customFormat="1" ht="26.25">
      <c r="A78" s="22" t="s">
        <v>66</v>
      </c>
      <c r="B78" s="22" t="s">
        <v>68</v>
      </c>
      <c r="C78" s="22" t="s">
        <v>59</v>
      </c>
      <c r="D78" s="23" t="str">
        <f>VLOOKUP(C78,klasyf!$A$1:$B$430,2,FALSE)</f>
        <v>Dotacje celowe z budżetu państwa na zadania własne</v>
      </c>
      <c r="E78" s="80">
        <v>3403</v>
      </c>
      <c r="F78" s="80">
        <v>969</v>
      </c>
      <c r="G78" s="80">
        <f>SUM(E78:F78)</f>
        <v>4372</v>
      </c>
    </row>
    <row r="79" spans="1:7" s="11" customFormat="1" ht="41.25" customHeight="1">
      <c r="A79" s="25" t="s">
        <v>68</v>
      </c>
      <c r="B79" s="25"/>
      <c r="C79" s="25"/>
      <c r="D79" s="26" t="str">
        <f>VLOOKUP(A79,klasyf!$A$1:$B$430,2,FALSE)</f>
        <v>Składki na ubezpieczenia zdrowotne opłacane za osoby pobierające niektóre świadczenia z pomocy społecznej</v>
      </c>
      <c r="E79" s="83">
        <f>SUM(E77:E78)</f>
        <v>8194</v>
      </c>
      <c r="F79" s="83">
        <f>SUM(F77:F78)</f>
        <v>174</v>
      </c>
      <c r="G79" s="83">
        <f t="shared" si="1"/>
        <v>8368</v>
      </c>
    </row>
    <row r="80" spans="1:7" s="18" customFormat="1" ht="12.75" hidden="1">
      <c r="A80" s="88" t="s">
        <v>66</v>
      </c>
      <c r="B80" s="88" t="s">
        <v>69</v>
      </c>
      <c r="C80" s="88" t="s">
        <v>11</v>
      </c>
      <c r="D80" s="89" t="str">
        <f>VLOOKUP(C80,klasyf!$A$1:$B$430,2,FALSE)</f>
        <v>Dotacje celowe z budżetu państwa na zadania zlecone</v>
      </c>
      <c r="E80" s="90"/>
      <c r="F80" s="90"/>
      <c r="G80" s="90">
        <f t="shared" si="1"/>
        <v>0</v>
      </c>
    </row>
    <row r="81" spans="1:7" s="18" customFormat="1" ht="12.75" hidden="1">
      <c r="A81" s="91" t="s">
        <v>66</v>
      </c>
      <c r="B81" s="91" t="s">
        <v>69</v>
      </c>
      <c r="C81" s="91" t="s">
        <v>59</v>
      </c>
      <c r="D81" s="45" t="str">
        <f>VLOOKUP(C81,klasyf!$A$1:$B$430,2,FALSE)</f>
        <v>Dotacje celowe z budżetu państwa na zadania własne</v>
      </c>
      <c r="E81" s="92"/>
      <c r="F81" s="92"/>
      <c r="G81" s="92">
        <f t="shared" si="1"/>
        <v>0</v>
      </c>
    </row>
    <row r="82" spans="1:7" s="11" customFormat="1" ht="12.75" customHeight="1" hidden="1">
      <c r="A82" s="93" t="s">
        <v>69</v>
      </c>
      <c r="B82" s="93"/>
      <c r="C82" s="93"/>
      <c r="D82" s="94" t="str">
        <f>VLOOKUP(A82,klasyf!$A$1:$B$430,2,FALSE)</f>
        <v>Zasiłki i pomoc w naturze oraz składki na ubezpieczenia emerytalne i rentowe</v>
      </c>
      <c r="E82" s="95">
        <f>SUM(E80:E81)</f>
        <v>0</v>
      </c>
      <c r="F82" s="95">
        <f>SUM(F80:F81)</f>
        <v>0</v>
      </c>
      <c r="G82" s="95">
        <f t="shared" si="1"/>
        <v>0</v>
      </c>
    </row>
    <row r="83" spans="1:7" s="18" customFormat="1" ht="12.75" hidden="1">
      <c r="A83" s="55" t="s">
        <v>66</v>
      </c>
      <c r="B83" s="55" t="s">
        <v>70</v>
      </c>
      <c r="C83" s="55" t="s">
        <v>71</v>
      </c>
      <c r="D83" s="56" t="str">
        <f>VLOOKUP(C83,klasyf!$A$1:$B$430,2,FALSE)</f>
        <v>Dotacje rozwojowe oraz środki na finansowanie Wspólnej Polityki Rolnej</v>
      </c>
      <c r="E83" s="96"/>
      <c r="F83" s="96"/>
      <c r="G83" s="96">
        <f t="shared" si="1"/>
        <v>0</v>
      </c>
    </row>
    <row r="84" spans="1:7" s="18" customFormat="1" ht="12.75" customHeight="1" hidden="1">
      <c r="A84" s="55" t="s">
        <v>66</v>
      </c>
      <c r="B84" s="55" t="s">
        <v>70</v>
      </c>
      <c r="C84" s="55" t="s">
        <v>72</v>
      </c>
      <c r="D84" s="56" t="str">
        <f>VLOOKUP(C84,klasyf!$A$1:$B$430,2,FALSE)</f>
        <v>Dotacje rozwojowe oraz środki na finansowanie Wspólnej Polityki Rolnej</v>
      </c>
      <c r="E84" s="97"/>
      <c r="F84" s="97"/>
      <c r="G84" s="97">
        <f t="shared" si="1"/>
        <v>0</v>
      </c>
    </row>
    <row r="85" spans="1:7" s="18" customFormat="1" ht="12.75" hidden="1">
      <c r="A85" s="19" t="s">
        <v>66</v>
      </c>
      <c r="B85" s="19" t="s">
        <v>70</v>
      </c>
      <c r="C85" s="19" t="s">
        <v>59</v>
      </c>
      <c r="D85" s="20" t="str">
        <f>VLOOKUP(C85,klasyf!$A$1:$B$430,2,FALSE)</f>
        <v>Dotacje celowe z budżetu państwa na zadania własne</v>
      </c>
      <c r="E85" s="63"/>
      <c r="F85" s="63"/>
      <c r="G85" s="63">
        <f t="shared" si="1"/>
        <v>0</v>
      </c>
    </row>
    <row r="86" spans="1:7" s="11" customFormat="1" ht="12.75" customHeight="1" hidden="1">
      <c r="A86" s="38" t="s">
        <v>70</v>
      </c>
      <c r="B86" s="38"/>
      <c r="C86" s="38"/>
      <c r="D86" s="39" t="str">
        <f>VLOOKUP(A86,klasyf!$A$1:$B$430,2,FALSE)</f>
        <v>Pozostała działalność</v>
      </c>
      <c r="E86" s="98">
        <f>SUM(E83:E85)</f>
        <v>0</v>
      </c>
      <c r="F86" s="98">
        <f>SUM(F83:F85)</f>
        <v>0</v>
      </c>
      <c r="G86" s="98">
        <f t="shared" si="1"/>
        <v>0</v>
      </c>
    </row>
    <row r="87" spans="1:7" s="11" customFormat="1" ht="14.25" customHeight="1">
      <c r="A87" s="28" t="s">
        <v>66</v>
      </c>
      <c r="B87" s="28"/>
      <c r="C87" s="28"/>
      <c r="D87" s="99" t="str">
        <f>VLOOKUP(A87,klasyf!$A$1:$B$430,2,FALSE)</f>
        <v>Pomoc społeczna</v>
      </c>
      <c r="E87" s="60">
        <f>E86+E82+E79+E76</f>
        <v>1566104</v>
      </c>
      <c r="F87" s="60">
        <f>F86+F82+F79+F76</f>
        <v>-19801</v>
      </c>
      <c r="G87" s="60">
        <f t="shared" si="1"/>
        <v>1546303</v>
      </c>
    </row>
    <row r="88" spans="1:7" s="18" customFormat="1" ht="12.75" hidden="1">
      <c r="A88" s="31" t="s">
        <v>73</v>
      </c>
      <c r="B88" s="31" t="s">
        <v>74</v>
      </c>
      <c r="C88" s="31" t="s">
        <v>59</v>
      </c>
      <c r="D88" s="32" t="str">
        <f>VLOOKUP(C88,klasyf!$A$1:$B$430,2,FALSE)</f>
        <v>Dotacje celowe z budżetu państwa na zadania własne</v>
      </c>
      <c r="E88" s="63"/>
      <c r="F88" s="63"/>
      <c r="G88" s="63">
        <f t="shared" si="1"/>
        <v>0</v>
      </c>
    </row>
    <row r="89" spans="1:7" s="11" customFormat="1" ht="12.75" customHeight="1" hidden="1">
      <c r="A89" s="38" t="s">
        <v>74</v>
      </c>
      <c r="B89" s="38"/>
      <c r="C89" s="38"/>
      <c r="D89" s="39" t="str">
        <f>VLOOKUP(A89,klasyf!$A$1:$B$430,2,FALSE)</f>
        <v>Pomoc materialna dla uczniów</v>
      </c>
      <c r="E89" s="98">
        <f>SUM(E88)</f>
        <v>0</v>
      </c>
      <c r="F89" s="98">
        <f>SUM(F88)</f>
        <v>0</v>
      </c>
      <c r="G89" s="98">
        <f t="shared" si="1"/>
        <v>0</v>
      </c>
    </row>
    <row r="90" spans="1:7" s="11" customFormat="1" ht="12.75" customHeight="1" hidden="1">
      <c r="A90" s="28" t="s">
        <v>73</v>
      </c>
      <c r="B90" s="28"/>
      <c r="C90" s="28"/>
      <c r="D90" s="29" t="str">
        <f>VLOOKUP(A90,klasyf!$A$1:$B$430,2,FALSE)</f>
        <v>Edukacyjna opieka wychowawcza</v>
      </c>
      <c r="E90" s="60">
        <f>E89</f>
        <v>0</v>
      </c>
      <c r="F90" s="60">
        <f>F89</f>
        <v>0</v>
      </c>
      <c r="G90" s="60">
        <f t="shared" si="1"/>
        <v>0</v>
      </c>
    </row>
    <row r="91" spans="1:7" s="18" customFormat="1" ht="12.75" hidden="1">
      <c r="A91" s="31" t="s">
        <v>75</v>
      </c>
      <c r="B91" s="31">
        <v>90001</v>
      </c>
      <c r="C91" s="31" t="s">
        <v>13</v>
      </c>
      <c r="D91" s="32" t="str">
        <f>VLOOKUP(C91,klasyf!$A$1:$B$430,2,FALSE)</f>
        <v>Otrzymane spadki, zapisy i darowizny w postaci pieniężnej</v>
      </c>
      <c r="E91" s="63"/>
      <c r="F91" s="63"/>
      <c r="G91" s="63">
        <f t="shared" si="1"/>
        <v>0</v>
      </c>
    </row>
    <row r="92" spans="1:7" s="11" customFormat="1" ht="12.75" customHeight="1" hidden="1">
      <c r="A92" s="52" t="s">
        <v>76</v>
      </c>
      <c r="B92" s="52"/>
      <c r="C92" s="52"/>
      <c r="D92" s="74" t="str">
        <f>VLOOKUP(A92,klasyf!$A$1:$B$430,2,FALSE)</f>
        <v>Gospodarka ściekowa i ochrona wód</v>
      </c>
      <c r="E92" s="75">
        <f>SUM(E91)</f>
        <v>0</v>
      </c>
      <c r="F92" s="75">
        <f>SUM(F91)</f>
        <v>0</v>
      </c>
      <c r="G92" s="100">
        <f t="shared" si="1"/>
        <v>0</v>
      </c>
    </row>
    <row r="93" spans="1:7" s="18" customFormat="1" ht="12.75" hidden="1">
      <c r="A93" s="19" t="s">
        <v>75</v>
      </c>
      <c r="B93" s="19" t="s">
        <v>77</v>
      </c>
      <c r="C93" s="19" t="s">
        <v>78</v>
      </c>
      <c r="D93" s="20" t="str">
        <f>VLOOKUP(C93,klasyf!$A$1:$B$430,2,FALSE)</f>
        <v>Wpływy z opłaty produktowej</v>
      </c>
      <c r="E93" s="69"/>
      <c r="F93" s="69"/>
      <c r="G93" s="63">
        <f t="shared" si="1"/>
        <v>0</v>
      </c>
    </row>
    <row r="94" spans="1:7" s="11" customFormat="1" ht="12.75" customHeight="1" hidden="1">
      <c r="A94" s="38" t="s">
        <v>77</v>
      </c>
      <c r="B94" s="38"/>
      <c r="C94" s="38"/>
      <c r="D94" s="39" t="str">
        <f>VLOOKUP(A94,klasyf!$A$1:$B$430,2,FALSE)</f>
        <v>Wpływy i podatki związane z gromadzeniem środków z opłat produktowych</v>
      </c>
      <c r="E94" s="64">
        <f>SUM(E93)</f>
        <v>0</v>
      </c>
      <c r="F94" s="64">
        <f>SUM(F93)</f>
        <v>0</v>
      </c>
      <c r="G94" s="98">
        <f t="shared" si="1"/>
        <v>0</v>
      </c>
    </row>
    <row r="95" spans="1:7" s="11" customFormat="1" ht="12.75" customHeight="1" hidden="1">
      <c r="A95" s="28" t="s">
        <v>75</v>
      </c>
      <c r="B95" s="28"/>
      <c r="C95" s="28"/>
      <c r="D95" s="29" t="str">
        <f>VLOOKUP(A95,klasyf!$A$1:$B$430,2,FALSE)</f>
        <v>Gospodarka komunalna i ochrona środowiska</v>
      </c>
      <c r="E95" s="60">
        <f>E94+E92</f>
        <v>0</v>
      </c>
      <c r="F95" s="60">
        <f>F94+F92</f>
        <v>0</v>
      </c>
      <c r="G95" s="60">
        <f t="shared" si="1"/>
        <v>0</v>
      </c>
    </row>
    <row r="96" spans="1:7" s="102" customFormat="1" ht="14.25" customHeight="1">
      <c r="A96" s="101" t="s">
        <v>79</v>
      </c>
      <c r="B96" s="101"/>
      <c r="C96" s="101"/>
      <c r="D96" s="101"/>
      <c r="E96" s="71">
        <f>E9+E14+E20+E26+E29+E55+E62+E68+E73+E87+E90+E95</f>
        <v>1799315</v>
      </c>
      <c r="F96" s="71">
        <f>F9+F14+F20+F26+F29+F55+F62+F68+F73+F87+F90+F95</f>
        <v>93232.5</v>
      </c>
      <c r="G96" s="71">
        <f t="shared" si="1"/>
        <v>1892547.5</v>
      </c>
    </row>
  </sheetData>
  <autoFilter ref="A4:G96"/>
  <mergeCells count="39">
    <mergeCell ref="A1:G1"/>
    <mergeCell ref="A8:C8"/>
    <mergeCell ref="A9:C9"/>
    <mergeCell ref="A13:C13"/>
    <mergeCell ref="A14:C14"/>
    <mergeCell ref="A19:C19"/>
    <mergeCell ref="A20:C20"/>
    <mergeCell ref="A22:C22"/>
    <mergeCell ref="A25:C25"/>
    <mergeCell ref="A26:C26"/>
    <mergeCell ref="A28:C28"/>
    <mergeCell ref="A29:C29"/>
    <mergeCell ref="A32:C32"/>
    <mergeCell ref="A38:C38"/>
    <mergeCell ref="A48:C48"/>
    <mergeCell ref="A51:C51"/>
    <mergeCell ref="A54:C54"/>
    <mergeCell ref="A55:C55"/>
    <mergeCell ref="A57:C57"/>
    <mergeCell ref="A59:C59"/>
    <mergeCell ref="A61:C61"/>
    <mergeCell ref="A62:C62"/>
    <mergeCell ref="A65:C65"/>
    <mergeCell ref="A67:C67"/>
    <mergeCell ref="A68:C68"/>
    <mergeCell ref="A70:C70"/>
    <mergeCell ref="A72:C72"/>
    <mergeCell ref="A73:C73"/>
    <mergeCell ref="A76:C76"/>
    <mergeCell ref="A79:C79"/>
    <mergeCell ref="A82:C82"/>
    <mergeCell ref="A86:C86"/>
    <mergeCell ref="A87:C87"/>
    <mergeCell ref="A89:C89"/>
    <mergeCell ref="A90:C90"/>
    <mergeCell ref="A92:C92"/>
    <mergeCell ref="A94:C94"/>
    <mergeCell ref="A95:C95"/>
    <mergeCell ref="A96:D96"/>
  </mergeCells>
  <printOptions/>
  <pageMargins left="0.9840277777777777" right="0.7875" top="1.2201388888888889" bottom="0.9840277777777777" header="0.5118055555555555" footer="0.5118055555555555"/>
  <pageSetup fitToHeight="1" fitToWidth="1" horizontalDpi="300" verticalDpi="300" orientation="portrait" paperSize="9"/>
  <headerFooter alignWithMargins="0">
    <oddHeader>&amp;RZałącznik nr 1
do Zarządzenia Nr 78/2009
 z dnia 16 listopada 2009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7"/>
  <dimension ref="A1:J15"/>
  <sheetViews>
    <sheetView workbookViewId="0" topLeftCell="A1">
      <selection activeCell="J6" sqref="J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53" t="s">
        <v>535</v>
      </c>
      <c r="B1" s="353"/>
      <c r="C1" s="353"/>
      <c r="D1" s="353"/>
      <c r="E1" s="353"/>
      <c r="F1" s="353"/>
      <c r="G1" s="353"/>
    </row>
    <row r="2" spans="5:7" ht="19.5" customHeight="1">
      <c r="E2" s="340"/>
      <c r="F2" s="340"/>
      <c r="G2" s="340"/>
    </row>
    <row r="3" spans="5:7" ht="19.5" customHeight="1">
      <c r="E3" s="190"/>
      <c r="F3" s="190"/>
      <c r="G3" s="354" t="s">
        <v>498</v>
      </c>
    </row>
    <row r="4" spans="1:7" ht="19.5" customHeight="1">
      <c r="A4" s="332" t="s">
        <v>442</v>
      </c>
      <c r="B4" s="332" t="s">
        <v>182</v>
      </c>
      <c r="C4" s="332" t="s">
        <v>183</v>
      </c>
      <c r="D4" s="332" t="s">
        <v>536</v>
      </c>
      <c r="E4" s="333" t="s">
        <v>537</v>
      </c>
      <c r="F4" s="333" t="s">
        <v>538</v>
      </c>
      <c r="G4" s="333" t="s">
        <v>539</v>
      </c>
    </row>
    <row r="5" spans="1:7" ht="19.5" customHeight="1">
      <c r="A5" s="332"/>
      <c r="B5" s="332"/>
      <c r="C5" s="332"/>
      <c r="D5" s="332"/>
      <c r="E5" s="333"/>
      <c r="F5" s="333"/>
      <c r="G5" s="333"/>
    </row>
    <row r="6" spans="1:7" ht="19.5" customHeight="1">
      <c r="A6" s="332"/>
      <c r="B6" s="332"/>
      <c r="C6" s="332"/>
      <c r="D6" s="332"/>
      <c r="E6" s="333"/>
      <c r="F6" s="333"/>
      <c r="G6" s="333"/>
    </row>
    <row r="7" spans="1:10" ht="7.5" customHeight="1">
      <c r="A7" s="197">
        <v>1</v>
      </c>
      <c r="B7" s="197">
        <v>2</v>
      </c>
      <c r="C7" s="197">
        <v>3</v>
      </c>
      <c r="D7" s="197">
        <v>4</v>
      </c>
      <c r="E7" s="197">
        <v>5</v>
      </c>
      <c r="F7" s="197">
        <v>6</v>
      </c>
      <c r="G7" s="197">
        <v>7</v>
      </c>
      <c r="J7" s="355"/>
    </row>
    <row r="8" spans="1:7" ht="30" customHeight="1">
      <c r="A8" s="356"/>
      <c r="B8" s="356"/>
      <c r="C8" s="356"/>
      <c r="D8" s="356"/>
      <c r="E8" s="356"/>
      <c r="F8" s="356"/>
      <c r="G8" s="356"/>
    </row>
    <row r="9" spans="1:7" ht="30" customHeight="1">
      <c r="A9" s="357"/>
      <c r="B9" s="357"/>
      <c r="C9" s="357"/>
      <c r="D9" s="357"/>
      <c r="E9" s="357"/>
      <c r="F9" s="357"/>
      <c r="G9" s="357"/>
    </row>
    <row r="10" spans="1:10" ht="30" customHeight="1">
      <c r="A10" s="357"/>
      <c r="B10" s="357"/>
      <c r="C10" s="357"/>
      <c r="D10" s="357"/>
      <c r="E10" s="357"/>
      <c r="F10" s="357"/>
      <c r="G10" s="357"/>
      <c r="J10" s="355"/>
    </row>
    <row r="11" spans="1:7" ht="30" customHeight="1">
      <c r="A11" s="357"/>
      <c r="B11" s="357"/>
      <c r="C11" s="357"/>
      <c r="D11" s="357"/>
      <c r="E11" s="357"/>
      <c r="F11" s="357"/>
      <c r="G11" s="357"/>
    </row>
    <row r="12" spans="1:7" ht="30" customHeight="1">
      <c r="A12" s="358"/>
      <c r="B12" s="358"/>
      <c r="C12" s="358"/>
      <c r="D12" s="358"/>
      <c r="E12" s="358"/>
      <c r="F12" s="358"/>
      <c r="G12" s="358"/>
    </row>
    <row r="13" spans="1:10" s="190" customFormat="1" ht="30" customHeight="1">
      <c r="A13" s="350" t="s">
        <v>221</v>
      </c>
      <c r="B13" s="350"/>
      <c r="C13" s="350"/>
      <c r="D13" s="350"/>
      <c r="E13" s="350"/>
      <c r="F13" s="359"/>
      <c r="G13" s="359"/>
      <c r="J13" s="355"/>
    </row>
    <row r="15" ht="12.75">
      <c r="A15" s="328" t="s">
        <v>540</v>
      </c>
    </row>
  </sheetData>
  <mergeCells count="9">
    <mergeCell ref="A1:G1"/>
    <mergeCell ref="A4:A6"/>
    <mergeCell ref="B4:B6"/>
    <mergeCell ref="C4:C6"/>
    <mergeCell ref="D4:D6"/>
    <mergeCell ref="E4:E6"/>
    <mergeCell ref="F4:F6"/>
    <mergeCell ref="G4:G6"/>
    <mergeCell ref="A13:E13"/>
  </mergeCells>
  <printOptions horizontalCentered="1"/>
  <pageMargins left="0.39375" right="0.39375" top="2.2201388888888887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8"/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190" customWidth="1"/>
    <col min="2" max="2" width="8.125" style="190" customWidth="1"/>
    <col min="3" max="3" width="9.875" style="190" customWidth="1"/>
    <col min="4" max="4" width="5.75390625" style="190" customWidth="1"/>
    <col min="5" max="5" width="41.625" style="190" customWidth="1"/>
    <col min="6" max="6" width="22.375" style="190" customWidth="1"/>
    <col min="7" max="16384" width="9.125" style="190" customWidth="1"/>
  </cols>
  <sheetData>
    <row r="1" spans="1:6" ht="19.5" customHeight="1">
      <c r="A1" s="3" t="s">
        <v>541</v>
      </c>
      <c r="B1" s="3"/>
      <c r="C1" s="3"/>
      <c r="D1" s="3"/>
      <c r="E1" s="3"/>
      <c r="F1" s="3"/>
    </row>
    <row r="2" spans="5:6" ht="19.5" customHeight="1">
      <c r="E2" s="340"/>
      <c r="F2" s="340"/>
    </row>
    <row r="3" ht="19.5" customHeight="1">
      <c r="F3" s="354" t="s">
        <v>498</v>
      </c>
    </row>
    <row r="4" spans="1:6" ht="19.5" customHeight="1">
      <c r="A4" s="332" t="s">
        <v>442</v>
      </c>
      <c r="B4" s="332" t="s">
        <v>182</v>
      </c>
      <c r="C4" s="332" t="s">
        <v>183</v>
      </c>
      <c r="D4" s="332" t="s">
        <v>536</v>
      </c>
      <c r="E4" s="332" t="s">
        <v>542</v>
      </c>
      <c r="F4" s="332" t="s">
        <v>543</v>
      </c>
    </row>
    <row r="5" spans="1:6" ht="7.5" customHeight="1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</row>
    <row r="6" spans="1:6" ht="30" customHeight="1">
      <c r="A6" s="360"/>
      <c r="B6" s="360"/>
      <c r="C6" s="360"/>
      <c r="D6" s="360"/>
      <c r="E6" s="360"/>
      <c r="F6" s="360"/>
    </row>
    <row r="7" spans="1:6" ht="30" customHeight="1">
      <c r="A7" s="361"/>
      <c r="B7" s="361"/>
      <c r="C7" s="361"/>
      <c r="D7" s="361"/>
      <c r="E7" s="361"/>
      <c r="F7" s="361"/>
    </row>
    <row r="8" spans="1:6" ht="30" customHeight="1">
      <c r="A8" s="361"/>
      <c r="B8" s="361"/>
      <c r="C8" s="361"/>
      <c r="D8" s="361"/>
      <c r="E8" s="361"/>
      <c r="F8" s="361"/>
    </row>
    <row r="9" spans="1:6" ht="30" customHeight="1">
      <c r="A9" s="362"/>
      <c r="B9" s="362"/>
      <c r="C9" s="362"/>
      <c r="D9" s="362"/>
      <c r="E9" s="362"/>
      <c r="F9" s="362"/>
    </row>
    <row r="10" spans="1:6" ht="30" customHeight="1">
      <c r="A10" s="350" t="s">
        <v>221</v>
      </c>
      <c r="B10" s="350"/>
      <c r="C10" s="350"/>
      <c r="D10" s="350"/>
      <c r="E10" s="350"/>
      <c r="F10" s="359"/>
    </row>
    <row r="12" ht="12.75">
      <c r="A12" s="352" t="s">
        <v>544</v>
      </c>
    </row>
    <row r="13" ht="12.75">
      <c r="A13" s="328" t="s">
        <v>545</v>
      </c>
    </row>
    <row r="15" ht="12.75">
      <c r="A15" s="328" t="s">
        <v>540</v>
      </c>
    </row>
  </sheetData>
  <mergeCells count="2">
    <mergeCell ref="A1:F1"/>
    <mergeCell ref="A10:E10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9"/>
  <dimension ref="A1:J28"/>
  <sheetViews>
    <sheetView workbookViewId="0" topLeftCell="A1">
      <selection activeCell="A21" sqref="A21"/>
    </sheetView>
  </sheetViews>
  <sheetFormatPr defaultColWidth="9.00390625" defaultRowHeight="12.75"/>
  <cols>
    <col min="1" max="1" width="5.25390625" style="190" customWidth="1"/>
    <col min="2" max="2" width="63.125" style="190" customWidth="1"/>
    <col min="3" max="3" width="17.75390625" style="190" customWidth="1"/>
    <col min="4" max="16384" width="9.125" style="190" customWidth="1"/>
  </cols>
  <sheetData>
    <row r="1" spans="1:10" ht="19.5" customHeight="1">
      <c r="A1" s="297" t="s">
        <v>546</v>
      </c>
      <c r="B1" s="297"/>
      <c r="C1" s="297"/>
      <c r="D1" s="340"/>
      <c r="E1" s="340"/>
      <c r="F1" s="340"/>
      <c r="G1" s="340"/>
      <c r="H1" s="340"/>
      <c r="I1" s="340"/>
      <c r="J1" s="340"/>
    </row>
    <row r="2" spans="1:7" ht="19.5" customHeight="1">
      <c r="A2" s="297" t="s">
        <v>547</v>
      </c>
      <c r="B2" s="297"/>
      <c r="C2" s="297"/>
      <c r="D2" s="340"/>
      <c r="E2" s="340"/>
      <c r="F2" s="340"/>
      <c r="G2" s="340"/>
    </row>
    <row r="4" ht="12.75">
      <c r="C4" s="341" t="s">
        <v>498</v>
      </c>
    </row>
    <row r="5" spans="1:10" ht="19.5" customHeight="1">
      <c r="A5" s="332" t="s">
        <v>442</v>
      </c>
      <c r="B5" s="332" t="s">
        <v>510</v>
      </c>
      <c r="C5" s="332" t="s">
        <v>548</v>
      </c>
      <c r="D5" s="363"/>
      <c r="E5" s="363"/>
      <c r="F5" s="363"/>
      <c r="G5" s="363"/>
      <c r="H5" s="363"/>
      <c r="I5" s="364"/>
      <c r="J5" s="364"/>
    </row>
    <row r="6" spans="1:10" ht="19.5" customHeight="1">
      <c r="A6" s="350" t="s">
        <v>521</v>
      </c>
      <c r="B6" s="365" t="s">
        <v>549</v>
      </c>
      <c r="C6" s="350"/>
      <c r="D6" s="363"/>
      <c r="E6" s="363"/>
      <c r="F6" s="363"/>
      <c r="G6" s="363"/>
      <c r="H6" s="363"/>
      <c r="I6" s="364"/>
      <c r="J6" s="364"/>
    </row>
    <row r="7" spans="1:10" ht="19.5" customHeight="1">
      <c r="A7" s="350" t="s">
        <v>527</v>
      </c>
      <c r="B7" s="365" t="s">
        <v>550</v>
      </c>
      <c r="C7" s="350"/>
      <c r="D7" s="363"/>
      <c r="E7" s="363"/>
      <c r="F7" s="363"/>
      <c r="G7" s="363"/>
      <c r="H7" s="363"/>
      <c r="I7" s="364"/>
      <c r="J7" s="364"/>
    </row>
    <row r="8" spans="1:10" ht="19.5" customHeight="1">
      <c r="A8" s="366" t="s">
        <v>523</v>
      </c>
      <c r="B8" s="367"/>
      <c r="C8" s="366"/>
      <c r="D8" s="363"/>
      <c r="E8" s="363"/>
      <c r="F8" s="363"/>
      <c r="G8" s="363"/>
      <c r="H8" s="363"/>
      <c r="I8" s="364"/>
      <c r="J8" s="364"/>
    </row>
    <row r="9" spans="1:10" ht="19.5" customHeight="1">
      <c r="A9" s="368" t="s">
        <v>524</v>
      </c>
      <c r="B9" s="369"/>
      <c r="C9" s="368"/>
      <c r="D9" s="363"/>
      <c r="E9" s="363"/>
      <c r="F9" s="363"/>
      <c r="G9" s="363"/>
      <c r="H9" s="363"/>
      <c r="I9" s="364"/>
      <c r="J9" s="364"/>
    </row>
    <row r="10" spans="1:10" ht="19.5" customHeight="1">
      <c r="A10" s="370" t="s">
        <v>525</v>
      </c>
      <c r="B10" s="371"/>
      <c r="C10" s="370"/>
      <c r="D10" s="363"/>
      <c r="E10" s="363"/>
      <c r="F10" s="363"/>
      <c r="G10" s="363"/>
      <c r="H10" s="363"/>
      <c r="I10" s="364"/>
      <c r="J10" s="364"/>
    </row>
    <row r="11" spans="1:10" ht="19.5" customHeight="1">
      <c r="A11" s="350" t="s">
        <v>529</v>
      </c>
      <c r="B11" s="365" t="s">
        <v>513</v>
      </c>
      <c r="C11" s="350"/>
      <c r="D11" s="363"/>
      <c r="E11" s="363"/>
      <c r="F11" s="363"/>
      <c r="G11" s="363"/>
      <c r="H11" s="363"/>
      <c r="I11" s="364"/>
      <c r="J11" s="364"/>
    </row>
    <row r="12" spans="1:10" ht="19.5" customHeight="1">
      <c r="A12" s="343" t="s">
        <v>523</v>
      </c>
      <c r="B12" s="372" t="s">
        <v>488</v>
      </c>
      <c r="C12" s="343"/>
      <c r="D12" s="363"/>
      <c r="E12" s="363"/>
      <c r="F12" s="363"/>
      <c r="G12" s="363"/>
      <c r="H12" s="363"/>
      <c r="I12" s="364"/>
      <c r="J12" s="364"/>
    </row>
    <row r="13" spans="1:10" ht="15" customHeight="1">
      <c r="A13" s="368"/>
      <c r="B13" s="369"/>
      <c r="C13" s="368"/>
      <c r="D13" s="363"/>
      <c r="E13" s="363"/>
      <c r="F13" s="363"/>
      <c r="G13" s="363"/>
      <c r="H13" s="363"/>
      <c r="I13" s="364"/>
      <c r="J13" s="364"/>
    </row>
    <row r="14" spans="1:10" ht="15" customHeight="1">
      <c r="A14" s="368"/>
      <c r="B14" s="369"/>
      <c r="C14" s="368"/>
      <c r="D14" s="363"/>
      <c r="E14" s="363"/>
      <c r="F14" s="363"/>
      <c r="G14" s="363"/>
      <c r="H14" s="363"/>
      <c r="I14" s="364"/>
      <c r="J14" s="364"/>
    </row>
    <row r="15" spans="1:10" ht="19.5" customHeight="1">
      <c r="A15" s="368" t="s">
        <v>524</v>
      </c>
      <c r="B15" s="369" t="s">
        <v>489</v>
      </c>
      <c r="C15" s="368"/>
      <c r="D15" s="363"/>
      <c r="E15" s="363"/>
      <c r="F15" s="363"/>
      <c r="G15" s="363"/>
      <c r="H15" s="363"/>
      <c r="I15" s="364"/>
      <c r="J15" s="364"/>
    </row>
    <row r="16" spans="1:10" ht="15">
      <c r="A16" s="368"/>
      <c r="B16" s="373"/>
      <c r="C16" s="368"/>
      <c r="D16" s="363"/>
      <c r="E16" s="363"/>
      <c r="F16" s="363"/>
      <c r="G16" s="363"/>
      <c r="H16" s="363"/>
      <c r="I16" s="364"/>
      <c r="J16" s="364"/>
    </row>
    <row r="17" spans="1:10" ht="15" customHeight="1">
      <c r="A17" s="370"/>
      <c r="B17" s="374"/>
      <c r="C17" s="370"/>
      <c r="D17" s="363"/>
      <c r="E17" s="363"/>
      <c r="F17" s="363"/>
      <c r="G17" s="363"/>
      <c r="H17" s="363"/>
      <c r="I17" s="364"/>
      <c r="J17" s="364"/>
    </row>
    <row r="18" spans="1:10" ht="19.5" customHeight="1">
      <c r="A18" s="350" t="s">
        <v>551</v>
      </c>
      <c r="B18" s="365" t="s">
        <v>552</v>
      </c>
      <c r="C18" s="350"/>
      <c r="D18" s="363"/>
      <c r="E18" s="363"/>
      <c r="F18" s="363"/>
      <c r="G18" s="363"/>
      <c r="H18" s="363"/>
      <c r="I18" s="364"/>
      <c r="J18" s="364"/>
    </row>
    <row r="19" spans="1:10" ht="15">
      <c r="A19" s="363"/>
      <c r="B19" s="363"/>
      <c r="C19" s="363"/>
      <c r="D19" s="363"/>
      <c r="E19" s="363"/>
      <c r="F19" s="363"/>
      <c r="G19" s="363"/>
      <c r="H19" s="363"/>
      <c r="I19" s="364"/>
      <c r="J19" s="364"/>
    </row>
    <row r="20" spans="1:3" s="376" customFormat="1" ht="12.75">
      <c r="A20" s="375" t="s">
        <v>553</v>
      </c>
      <c r="B20" s="375"/>
      <c r="C20" s="375"/>
    </row>
    <row r="21" spans="1:10" ht="15">
      <c r="A21" s="363"/>
      <c r="B21" s="363"/>
      <c r="C21" s="363"/>
      <c r="D21" s="363"/>
      <c r="E21" s="363"/>
      <c r="F21" s="363"/>
      <c r="G21" s="363"/>
      <c r="H21" s="363"/>
      <c r="I21" s="364"/>
      <c r="J21" s="364"/>
    </row>
    <row r="22" spans="1:10" ht="15">
      <c r="A22" s="363"/>
      <c r="B22" s="363"/>
      <c r="C22" s="363"/>
      <c r="D22" s="363"/>
      <c r="E22" s="363"/>
      <c r="F22" s="363"/>
      <c r="G22" s="363"/>
      <c r="H22" s="363"/>
      <c r="I22" s="364"/>
      <c r="J22" s="364"/>
    </row>
    <row r="23" spans="1:10" ht="15">
      <c r="A23" s="363"/>
      <c r="B23" s="363"/>
      <c r="C23" s="363"/>
      <c r="D23" s="363"/>
      <c r="E23" s="363"/>
      <c r="F23" s="363"/>
      <c r="G23" s="363"/>
      <c r="H23" s="363"/>
      <c r="I23" s="364"/>
      <c r="J23" s="364"/>
    </row>
    <row r="24" spans="1:10" ht="15">
      <c r="A24" s="363"/>
      <c r="B24" s="363"/>
      <c r="C24" s="363"/>
      <c r="D24" s="363"/>
      <c r="E24" s="363"/>
      <c r="F24" s="363"/>
      <c r="G24" s="363"/>
      <c r="H24" s="363"/>
      <c r="I24" s="364"/>
      <c r="J24" s="364"/>
    </row>
    <row r="25" spans="1:10" ht="15">
      <c r="A25" s="364"/>
      <c r="B25" s="364"/>
      <c r="C25" s="364"/>
      <c r="D25" s="364"/>
      <c r="E25" s="364"/>
      <c r="F25" s="364"/>
      <c r="G25" s="364"/>
      <c r="H25" s="364"/>
      <c r="I25" s="364"/>
      <c r="J25" s="364"/>
    </row>
    <row r="26" spans="1:10" ht="15">
      <c r="A26" s="364"/>
      <c r="B26" s="364"/>
      <c r="C26" s="364"/>
      <c r="D26" s="364"/>
      <c r="E26" s="364"/>
      <c r="F26" s="364"/>
      <c r="G26" s="364"/>
      <c r="H26" s="364"/>
      <c r="I26" s="364"/>
      <c r="J26" s="364"/>
    </row>
    <row r="27" spans="1:10" ht="15">
      <c r="A27" s="364"/>
      <c r="B27" s="364"/>
      <c r="C27" s="364"/>
      <c r="D27" s="364"/>
      <c r="E27" s="364"/>
      <c r="F27" s="364"/>
      <c r="G27" s="364"/>
      <c r="H27" s="364"/>
      <c r="I27" s="364"/>
      <c r="J27" s="364"/>
    </row>
    <row r="28" spans="1:10" ht="15">
      <c r="A28" s="364"/>
      <c r="B28" s="364"/>
      <c r="C28" s="364"/>
      <c r="D28" s="364"/>
      <c r="E28" s="364"/>
      <c r="F28" s="364"/>
      <c r="G28" s="364"/>
      <c r="H28" s="364"/>
      <c r="I28" s="364"/>
      <c r="J28" s="364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5" footer="0.5118055555555555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30"/>
  <dimension ref="A1:F13"/>
  <sheetViews>
    <sheetView workbookViewId="0" topLeftCell="C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7.25">
      <c r="A1" s="297" t="s">
        <v>554</v>
      </c>
      <c r="B1" s="297"/>
      <c r="C1" s="297"/>
      <c r="D1" s="297"/>
      <c r="E1" s="297"/>
      <c r="F1" s="297"/>
    </row>
    <row r="2" spans="1:6" ht="15" customHeight="1">
      <c r="A2" s="340"/>
      <c r="B2" s="340"/>
      <c r="C2" s="340"/>
      <c r="D2" s="340"/>
      <c r="E2" s="340"/>
      <c r="F2" s="340"/>
    </row>
    <row r="3" spans="1:6" ht="12.75">
      <c r="A3" s="190"/>
      <c r="B3" s="190"/>
      <c r="C3" s="190"/>
      <c r="D3" s="190"/>
      <c r="E3" s="190"/>
      <c r="F3" s="377" t="s">
        <v>498</v>
      </c>
    </row>
    <row r="4" spans="1:6" s="379" customFormat="1" ht="19.5" customHeight="1">
      <c r="A4" s="378" t="s">
        <v>442</v>
      </c>
      <c r="B4" s="378" t="s">
        <v>182</v>
      </c>
      <c r="C4" s="378" t="s">
        <v>183</v>
      </c>
      <c r="D4" s="378" t="s">
        <v>184</v>
      </c>
      <c r="E4" s="378" t="s">
        <v>555</v>
      </c>
      <c r="F4" s="378" t="s">
        <v>556</v>
      </c>
    </row>
    <row r="5" spans="1:6" ht="7.5" customHeight="1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</row>
    <row r="6" spans="1:6" ht="30" customHeight="1">
      <c r="A6" s="334"/>
      <c r="B6" s="334"/>
      <c r="C6" s="334"/>
      <c r="D6" s="334"/>
      <c r="E6" s="334"/>
      <c r="F6" s="334"/>
    </row>
    <row r="7" spans="1:6" ht="30" customHeight="1">
      <c r="A7" s="335"/>
      <c r="B7" s="335"/>
      <c r="C7" s="335"/>
      <c r="D7" s="335"/>
      <c r="E7" s="335"/>
      <c r="F7" s="335"/>
    </row>
    <row r="8" spans="1:6" ht="30" customHeight="1">
      <c r="A8" s="335"/>
      <c r="B8" s="335"/>
      <c r="C8" s="335"/>
      <c r="D8" s="335"/>
      <c r="E8" s="335"/>
      <c r="F8" s="335"/>
    </row>
    <row r="9" spans="1:6" ht="30" customHeight="1">
      <c r="A9" s="335"/>
      <c r="B9" s="335"/>
      <c r="C9" s="335"/>
      <c r="D9" s="335"/>
      <c r="E9" s="335"/>
      <c r="F9" s="335"/>
    </row>
    <row r="10" spans="1:6" ht="30" customHeight="1">
      <c r="A10" s="336"/>
      <c r="B10" s="336"/>
      <c r="C10" s="336"/>
      <c r="D10" s="336"/>
      <c r="E10" s="336"/>
      <c r="F10" s="336"/>
    </row>
    <row r="11" spans="1:6" ht="19.5" customHeight="1">
      <c r="A11" s="337" t="s">
        <v>221</v>
      </c>
      <c r="B11" s="337"/>
      <c r="C11" s="337"/>
      <c r="D11" s="337"/>
      <c r="E11" s="337"/>
      <c r="F11" s="338"/>
    </row>
    <row r="13" ht="12.75">
      <c r="A13" s="328" t="s">
        <v>557</v>
      </c>
    </row>
  </sheetData>
  <mergeCells count="2">
    <mergeCell ref="A1:F1"/>
    <mergeCell ref="A11:E11"/>
  </mergeCells>
  <printOptions horizontalCentered="1"/>
  <pageMargins left="0.7875" right="0.7875" top="2.209722222222222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workbookViewId="0" topLeftCell="A1">
      <selection activeCell="C4" sqref="C4"/>
    </sheetView>
  </sheetViews>
  <sheetFormatPr defaultColWidth="9.00390625" defaultRowHeight="12.75"/>
  <cols>
    <col min="1" max="1" width="4.25390625" style="190" customWidth="1"/>
    <col min="2" max="2" width="22.25390625" style="195" customWidth="1"/>
    <col min="3" max="3" width="24.25390625" style="190" customWidth="1"/>
    <col min="4" max="4" width="22.75390625" style="190" customWidth="1"/>
    <col min="5" max="6" width="27.125" style="190" customWidth="1"/>
    <col min="7" max="16384" width="9.125" style="190" customWidth="1"/>
  </cols>
  <sheetData>
    <row r="1" spans="1:6" ht="37.5" customHeight="1">
      <c r="A1" s="191" t="s">
        <v>558</v>
      </c>
      <c r="B1" s="191"/>
      <c r="C1" s="191"/>
      <c r="D1" s="191"/>
      <c r="E1" s="191"/>
      <c r="F1" s="191"/>
    </row>
    <row r="2" spans="1:6" ht="65.25" customHeight="1">
      <c r="A2" s="332" t="s">
        <v>442</v>
      </c>
      <c r="B2" s="332" t="s">
        <v>559</v>
      </c>
      <c r="C2" s="332" t="s">
        <v>560</v>
      </c>
      <c r="D2" s="333" t="s">
        <v>561</v>
      </c>
      <c r="E2" s="333" t="s">
        <v>562</v>
      </c>
      <c r="F2" s="333" t="s">
        <v>563</v>
      </c>
    </row>
    <row r="3" spans="1:6" ht="9" customHeight="1">
      <c r="A3" s="197">
        <v>1</v>
      </c>
      <c r="B3" s="197">
        <v>2</v>
      </c>
      <c r="C3" s="197">
        <v>3</v>
      </c>
      <c r="D3" s="197">
        <v>4</v>
      </c>
      <c r="E3" s="197">
        <v>5</v>
      </c>
      <c r="F3" s="197">
        <v>6</v>
      </c>
    </row>
    <row r="4" spans="1:6" s="384" customFormat="1" ht="47.25" customHeight="1">
      <c r="A4" s="380" t="s">
        <v>523</v>
      </c>
      <c r="B4" s="381" t="s">
        <v>564</v>
      </c>
      <c r="C4" s="381" t="s">
        <v>565</v>
      </c>
      <c r="D4" s="381" t="s">
        <v>566</v>
      </c>
      <c r="E4" s="382" t="s">
        <v>567</v>
      </c>
      <c r="F4" s="383" t="s">
        <v>568</v>
      </c>
    </row>
    <row r="5" spans="1:6" s="384" customFormat="1" ht="47.25" customHeight="1">
      <c r="A5" s="380"/>
      <c r="B5" s="381"/>
      <c r="C5" s="381"/>
      <c r="D5" s="381"/>
      <c r="E5" s="382"/>
      <c r="F5" s="385" t="s">
        <v>569</v>
      </c>
    </row>
    <row r="6" spans="1:7" s="384" customFormat="1" ht="47.25" customHeight="1">
      <c r="A6" s="380"/>
      <c r="B6" s="381"/>
      <c r="C6" s="381"/>
      <c r="D6" s="381"/>
      <c r="E6" s="382"/>
      <c r="F6" s="385" t="s">
        <v>570</v>
      </c>
      <c r="G6" s="384" t="s">
        <v>571</v>
      </c>
    </row>
    <row r="7" spans="1:6" s="384" customFormat="1" ht="47.25" customHeight="1">
      <c r="A7" s="380" t="s">
        <v>524</v>
      </c>
      <c r="B7" s="381" t="s">
        <v>572</v>
      </c>
      <c r="C7" s="381" t="s">
        <v>573</v>
      </c>
      <c r="D7" s="381" t="s">
        <v>566</v>
      </c>
      <c r="E7" s="382" t="s">
        <v>567</v>
      </c>
      <c r="F7" s="383" t="s">
        <v>568</v>
      </c>
    </row>
    <row r="8" spans="1:6" s="384" customFormat="1" ht="47.25" customHeight="1">
      <c r="A8" s="380"/>
      <c r="B8" s="381"/>
      <c r="C8" s="381"/>
      <c r="D8" s="381"/>
      <c r="E8" s="382"/>
      <c r="F8" s="385" t="s">
        <v>569</v>
      </c>
    </row>
    <row r="9" spans="1:6" s="384" customFormat="1" ht="47.25" customHeight="1">
      <c r="A9" s="380"/>
      <c r="B9" s="381"/>
      <c r="C9" s="381"/>
      <c r="D9" s="381"/>
      <c r="E9" s="382"/>
      <c r="F9" s="385" t="s">
        <v>570</v>
      </c>
    </row>
    <row r="10" spans="1:6" ht="20.25" customHeight="1">
      <c r="A10" s="386" t="s">
        <v>525</v>
      </c>
      <c r="B10" s="386"/>
      <c r="C10" s="338"/>
      <c r="D10" s="338"/>
      <c r="E10" s="338"/>
      <c r="F10" s="338"/>
    </row>
    <row r="11" spans="1:6" ht="20.25" customHeight="1">
      <c r="A11" s="386" t="s">
        <v>526</v>
      </c>
      <c r="B11" s="386"/>
      <c r="C11" s="338"/>
      <c r="D11" s="338"/>
      <c r="E11" s="338"/>
      <c r="F11" s="338"/>
    </row>
  </sheetData>
  <mergeCells count="11">
    <mergeCell ref="A1:F1"/>
    <mergeCell ref="A4:A6"/>
    <mergeCell ref="B4:B6"/>
    <mergeCell ref="C4:C6"/>
    <mergeCell ref="D4:D6"/>
    <mergeCell ref="E4:E6"/>
    <mergeCell ref="A7:A9"/>
    <mergeCell ref="B7:B9"/>
    <mergeCell ref="C7:C9"/>
    <mergeCell ref="D7:D9"/>
    <mergeCell ref="E7:E9"/>
  </mergeCells>
  <printOptions horizontalCentered="1"/>
  <pageMargins left="0.5701388888888889" right="0.39375" top="1.2201388888888889" bottom="0.39375" header="0.5118055555555555" footer="0.5118055555555555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U250"/>
  <sheetViews>
    <sheetView workbookViewId="0" topLeftCell="A1">
      <selection activeCell="I2" sqref="I2"/>
    </sheetView>
  </sheetViews>
  <sheetFormatPr defaultColWidth="9.00390625" defaultRowHeight="12.75"/>
  <cols>
    <col min="1" max="1" width="4.625" style="2" customWidth="1"/>
    <col min="2" max="2" width="7.875" style="2" customWidth="1"/>
    <col min="3" max="3" width="6.00390625" style="1" customWidth="1"/>
    <col min="4" max="4" width="30.375" style="103" customWidth="1"/>
    <col min="5" max="7" width="12.75390625" style="0" customWidth="1"/>
  </cols>
  <sheetData>
    <row r="1" spans="1:8" ht="17.25">
      <c r="A1" s="104" t="s">
        <v>80</v>
      </c>
      <c r="B1" s="104"/>
      <c r="C1" s="104"/>
      <c r="D1" s="104"/>
      <c r="E1" s="104"/>
      <c r="F1" s="104"/>
      <c r="G1" s="104"/>
      <c r="H1" t="s">
        <v>81</v>
      </c>
    </row>
    <row r="2" spans="1:7" ht="15" customHeight="1">
      <c r="A2" s="105"/>
      <c r="B2" s="105"/>
      <c r="C2" s="105"/>
      <c r="D2" s="106"/>
      <c r="E2" s="7"/>
      <c r="F2" s="7"/>
      <c r="G2" s="7"/>
    </row>
    <row r="3" spans="1:7" ht="27.75">
      <c r="A3" s="107" t="s">
        <v>2</v>
      </c>
      <c r="B3" s="107" t="s">
        <v>3</v>
      </c>
      <c r="C3" s="107" t="s">
        <v>4</v>
      </c>
      <c r="D3" s="107" t="s">
        <v>5</v>
      </c>
      <c r="E3" s="10" t="s">
        <v>6</v>
      </c>
      <c r="F3" s="10" t="s">
        <v>7</v>
      </c>
      <c r="G3" s="10" t="s">
        <v>8</v>
      </c>
    </row>
    <row r="4" spans="1:7" s="109" customFormat="1" ht="9.75" customHeight="1">
      <c r="A4" s="13">
        <v>1</v>
      </c>
      <c r="B4" s="13">
        <v>2</v>
      </c>
      <c r="C4" s="13">
        <v>3</v>
      </c>
      <c r="D4" s="12">
        <v>4</v>
      </c>
      <c r="E4" s="108">
        <v>5</v>
      </c>
      <c r="F4" s="108">
        <v>6</v>
      </c>
      <c r="G4" s="108">
        <v>7</v>
      </c>
    </row>
    <row r="5" spans="1:7" s="112" customFormat="1" ht="12.75" hidden="1">
      <c r="A5" s="110" t="s">
        <v>9</v>
      </c>
      <c r="B5" s="110" t="s">
        <v>82</v>
      </c>
      <c r="C5" s="110" t="s">
        <v>83</v>
      </c>
      <c r="D5" s="111" t="str">
        <f>VLOOKUP(C5,klasyf!$A$1:$B$430,2,FALSE)</f>
        <v>Wpłaty gmin na rzecz izb rolniczych</v>
      </c>
      <c r="E5" s="17"/>
      <c r="F5" s="17"/>
      <c r="G5" s="17">
        <f>SUM(E5:F5)</f>
        <v>0</v>
      </c>
    </row>
    <row r="6" spans="1:7" s="112" customFormat="1" ht="12.75" hidden="1">
      <c r="A6" s="113" t="s">
        <v>82</v>
      </c>
      <c r="B6" s="113"/>
      <c r="C6" s="113"/>
      <c r="D6" s="114" t="str">
        <f>VLOOKUP(A6,klasyf!$A$1:$B$430,2,FALSE)</f>
        <v>Izby rolnicze</v>
      </c>
      <c r="E6" s="27">
        <f>SUM(E5)</f>
        <v>0</v>
      </c>
      <c r="F6" s="27">
        <f>SUM(F5)</f>
        <v>0</v>
      </c>
      <c r="G6" s="27">
        <f>SUM(E6:F6)</f>
        <v>0</v>
      </c>
    </row>
    <row r="7" spans="1:8" s="112" customFormat="1" ht="13.5">
      <c r="A7" s="115" t="s">
        <v>9</v>
      </c>
      <c r="B7" s="115" t="s">
        <v>10</v>
      </c>
      <c r="C7" s="115" t="s">
        <v>84</v>
      </c>
      <c r="D7" s="116" t="str">
        <f>VLOOKUP(C7,klasyf!$A$1:$B$430,2,FALSE)</f>
        <v>Zakup pozostałych usług</v>
      </c>
      <c r="E7" s="34">
        <v>4571.72</v>
      </c>
      <c r="F7" s="34">
        <v>2215.73</v>
      </c>
      <c r="G7" s="34">
        <f aca="true" t="shared" si="0" ref="G7:G65">SUM(E7:F7)</f>
        <v>6787.450000000001</v>
      </c>
      <c r="H7" s="117"/>
    </row>
    <row r="8" spans="1:8" s="112" customFormat="1" ht="13.5">
      <c r="A8" s="118" t="s">
        <v>9</v>
      </c>
      <c r="B8" s="118" t="s">
        <v>10</v>
      </c>
      <c r="C8" s="118" t="s">
        <v>85</v>
      </c>
      <c r="D8" s="119" t="str">
        <f>VLOOKUP(C8,klasyf!$A$1:$B$430,2,FALSE)</f>
        <v>Różne opłaty i składki</v>
      </c>
      <c r="E8" s="21">
        <v>228639.28</v>
      </c>
      <c r="F8" s="21">
        <v>110817.77</v>
      </c>
      <c r="G8" s="21">
        <f t="shared" si="0"/>
        <v>339457.05</v>
      </c>
      <c r="H8" s="117"/>
    </row>
    <row r="9" spans="1:7" s="112" customFormat="1" ht="45" customHeight="1">
      <c r="A9" s="113" t="s">
        <v>10</v>
      </c>
      <c r="B9" s="113"/>
      <c r="C9" s="113"/>
      <c r="D9" s="120" t="str">
        <f>VLOOKUP(A9,klasyf!$A$1:$B$430,2,FALSE)</f>
        <v>Pozostała działalność</v>
      </c>
      <c r="E9" s="27">
        <f>SUM(E7:E8)</f>
        <v>233211</v>
      </c>
      <c r="F9" s="27">
        <f>SUM(F7:F8)</f>
        <v>113033.5</v>
      </c>
      <c r="G9" s="27">
        <f>SUM(E9:F9)</f>
        <v>346244.5</v>
      </c>
    </row>
    <row r="10" spans="1:7" s="123" customFormat="1" ht="14.25" customHeight="1">
      <c r="A10" s="28" t="s">
        <v>9</v>
      </c>
      <c r="B10" s="28"/>
      <c r="C10" s="28"/>
      <c r="D10" s="121" t="str">
        <f>VLOOKUP(A10,klasyf!$A$1:$B$430,2,FALSE)</f>
        <v>Rolnictwo i łowiectwo</v>
      </c>
      <c r="E10" s="122">
        <f>E6+E9</f>
        <v>233211</v>
      </c>
      <c r="F10" s="122">
        <f>F6+F9</f>
        <v>113033.5</v>
      </c>
      <c r="G10" s="122">
        <f>SUM(G5:G8)</f>
        <v>346244.5</v>
      </c>
    </row>
    <row r="11" spans="1:7" ht="12.75" customHeight="1" hidden="1">
      <c r="A11" s="124" t="s">
        <v>86</v>
      </c>
      <c r="B11" s="124" t="s">
        <v>87</v>
      </c>
      <c r="C11" s="124" t="s">
        <v>88</v>
      </c>
      <c r="D11" s="125" t="str">
        <f>VLOOKUP(C11,klasyf!$A$1:$B$430,2,FALSE)</f>
        <v>Zakup materiałów i wyposażenia</v>
      </c>
      <c r="E11" s="37"/>
      <c r="F11" s="37"/>
      <c r="G11" s="37">
        <f t="shared" si="0"/>
        <v>0</v>
      </c>
    </row>
    <row r="12" spans="1:7" ht="12.75" customHeight="1" hidden="1">
      <c r="A12" s="126" t="s">
        <v>86</v>
      </c>
      <c r="B12" s="126" t="s">
        <v>87</v>
      </c>
      <c r="C12" s="126" t="s">
        <v>84</v>
      </c>
      <c r="D12" s="127" t="str">
        <f>VLOOKUP(C12,klasyf!$A$1:$B$430,2,FALSE)</f>
        <v>Zakup pozostałych usług</v>
      </c>
      <c r="E12" s="128"/>
      <c r="F12" s="128"/>
      <c r="G12" s="128">
        <f t="shared" si="0"/>
        <v>0</v>
      </c>
    </row>
    <row r="13" spans="1:7" ht="12.75" customHeight="1" hidden="1">
      <c r="A13" s="129" t="s">
        <v>87</v>
      </c>
      <c r="B13" s="129"/>
      <c r="C13" s="129"/>
      <c r="D13" s="130" t="str">
        <f>VLOOKUP(A13,klasyf!$A$1:$B$430,2,FALSE)</f>
        <v>Dostarczanie wody</v>
      </c>
      <c r="E13" s="131">
        <f>SUM(E11:E12)</f>
        <v>0</v>
      </c>
      <c r="F13" s="131">
        <f>SUM(F11:F12)</f>
        <v>0</v>
      </c>
      <c r="G13" s="131">
        <f>SUM(E13:F13)</f>
        <v>0</v>
      </c>
    </row>
    <row r="14" spans="1:7" s="7" customFormat="1" ht="12.75" customHeight="1" hidden="1">
      <c r="A14" s="28" t="s">
        <v>86</v>
      </c>
      <c r="B14" s="28"/>
      <c r="C14" s="28"/>
      <c r="D14" s="29" t="str">
        <f>VLOOKUP(A14,klasyf!$A$1:$B$430,2,FALSE)</f>
        <v>Wytwarzanie i zaopatrywanie w energię elektryczną, gaz i wodę</v>
      </c>
      <c r="E14" s="42">
        <f>SUM(E13)</f>
        <v>0</v>
      </c>
      <c r="F14" s="42">
        <f>SUM(F13)</f>
        <v>0</v>
      </c>
      <c r="G14" s="42">
        <f>SUM(G11:G12)</f>
        <v>0</v>
      </c>
    </row>
    <row r="15" spans="1:7" ht="12.75" hidden="1">
      <c r="A15" s="61" t="s">
        <v>14</v>
      </c>
      <c r="B15" s="61" t="s">
        <v>89</v>
      </c>
      <c r="C15" s="61" t="s">
        <v>90</v>
      </c>
      <c r="D15" s="132" t="str">
        <f>VLOOKUP(C15,klasyf!$A$1:$B$430,2,FALSE)</f>
        <v>Dotacja celowa na pomoc finansową udzielaną między jst na dofinansowanie własnych zadań inwestycyjnych</v>
      </c>
      <c r="E15" s="37"/>
      <c r="F15" s="37"/>
      <c r="G15" s="37">
        <f t="shared" si="0"/>
        <v>0</v>
      </c>
    </row>
    <row r="16" spans="1:7" s="7" customFormat="1" ht="12.75" customHeight="1" hidden="1">
      <c r="A16" s="25" t="s">
        <v>89</v>
      </c>
      <c r="B16" s="25"/>
      <c r="C16" s="25"/>
      <c r="D16" s="133" t="str">
        <f>VLOOKUP(A16,klasyf!$A$1:$B$430,2,FALSE)</f>
        <v>Drogi publiczne powiatowe</v>
      </c>
      <c r="E16" s="131">
        <f>SUM(E15)</f>
        <v>0</v>
      </c>
      <c r="F16" s="131">
        <f>SUM(F15)</f>
        <v>0</v>
      </c>
      <c r="G16" s="131">
        <f>SUM(E16:F16)</f>
        <v>0</v>
      </c>
    </row>
    <row r="17" spans="1:7" ht="12.75" hidden="1">
      <c r="A17" s="31" t="s">
        <v>14</v>
      </c>
      <c r="B17" s="31" t="s">
        <v>15</v>
      </c>
      <c r="C17" s="31" t="s">
        <v>88</v>
      </c>
      <c r="D17" s="134" t="str">
        <f>VLOOKUP(C17,klasyf!$A$1:$B$430,2,FALSE)</f>
        <v>Zakup materiałów i wyposażenia</v>
      </c>
      <c r="E17" s="51"/>
      <c r="F17" s="51"/>
      <c r="G17" s="51">
        <f t="shared" si="0"/>
        <v>0</v>
      </c>
    </row>
    <row r="18" spans="1:7" ht="12.75" hidden="1">
      <c r="A18" s="19" t="s">
        <v>14</v>
      </c>
      <c r="B18" s="19" t="s">
        <v>15</v>
      </c>
      <c r="C18" s="19" t="s">
        <v>91</v>
      </c>
      <c r="D18" s="135" t="str">
        <f>VLOOKUP(C18,klasyf!$A$1:$B$430,2,FALSE)</f>
        <v>Zakup usług remontowych</v>
      </c>
      <c r="E18" s="47"/>
      <c r="F18" s="47"/>
      <c r="G18" s="47">
        <f t="shared" si="0"/>
        <v>0</v>
      </c>
    </row>
    <row r="19" spans="1:7" ht="12.75" hidden="1">
      <c r="A19" s="19" t="s">
        <v>14</v>
      </c>
      <c r="B19" s="19" t="s">
        <v>15</v>
      </c>
      <c r="C19" s="19" t="s">
        <v>84</v>
      </c>
      <c r="D19" s="135" t="str">
        <f>VLOOKUP(C19,klasyf!$A$1:$B$430,2,FALSE)</f>
        <v>Zakup pozostałych usług</v>
      </c>
      <c r="E19" s="47"/>
      <c r="F19" s="47"/>
      <c r="G19" s="47">
        <f t="shared" si="0"/>
        <v>0</v>
      </c>
    </row>
    <row r="20" spans="1:7" ht="12.75" hidden="1">
      <c r="A20" s="19" t="s">
        <v>14</v>
      </c>
      <c r="B20" s="19" t="s">
        <v>15</v>
      </c>
      <c r="C20" s="19" t="s">
        <v>85</v>
      </c>
      <c r="D20" s="135" t="str">
        <f>VLOOKUP(C20,klasyf!$A$1:$B$430,2,FALSE)</f>
        <v>Różne opłaty i składki</v>
      </c>
      <c r="E20" s="47"/>
      <c r="F20" s="47"/>
      <c r="G20" s="47">
        <f>SUM(E20:F20)</f>
        <v>0</v>
      </c>
    </row>
    <row r="21" spans="1:7" ht="12.75" hidden="1">
      <c r="A21" s="19" t="s">
        <v>14</v>
      </c>
      <c r="B21" s="19" t="s">
        <v>15</v>
      </c>
      <c r="C21" s="19" t="s">
        <v>92</v>
      </c>
      <c r="D21" s="136" t="str">
        <f>VLOOKUP(C21,klasyf!$A$1:$B$430,2,FALSE)</f>
        <v>Inwestycje</v>
      </c>
      <c r="E21" s="47"/>
      <c r="F21" s="47"/>
      <c r="G21" s="47">
        <f t="shared" si="0"/>
        <v>0</v>
      </c>
    </row>
    <row r="22" spans="1:7" s="4" customFormat="1" ht="12.75" hidden="1">
      <c r="A22" s="22" t="s">
        <v>14</v>
      </c>
      <c r="B22" s="22" t="s">
        <v>15</v>
      </c>
      <c r="C22" s="22" t="s">
        <v>93</v>
      </c>
      <c r="D22" s="127" t="str">
        <f>VLOOKUP(C22,klasyf!$A$1:$B$430,2,FALSE)</f>
        <v>Dotacje celowe przekazane gminie na inwestycje realizowane na podstawie porozumień między jst</v>
      </c>
      <c r="E22" s="70"/>
      <c r="F22" s="70"/>
      <c r="G22" s="70">
        <f t="shared" si="0"/>
        <v>0</v>
      </c>
    </row>
    <row r="23" spans="1:7" s="4" customFormat="1" ht="12.75" customHeight="1" hidden="1">
      <c r="A23" s="25" t="s">
        <v>15</v>
      </c>
      <c r="B23" s="25"/>
      <c r="C23" s="25"/>
      <c r="D23" s="133" t="str">
        <f>VLOOKUP(A23,klasyf!$A$1:$B$430,2,FALSE)</f>
        <v>Drogi publiczne gminne</v>
      </c>
      <c r="E23" s="71">
        <f>SUM(E17:E22)</f>
        <v>0</v>
      </c>
      <c r="F23" s="71">
        <f>SUM(F17:F22)</f>
        <v>0</v>
      </c>
      <c r="G23" s="71">
        <f>SUM(E23:F23)</f>
        <v>0</v>
      </c>
    </row>
    <row r="24" spans="1:7" ht="12.75" hidden="1">
      <c r="A24" s="61" t="s">
        <v>14</v>
      </c>
      <c r="B24" s="61" t="s">
        <v>94</v>
      </c>
      <c r="C24" s="61" t="s">
        <v>92</v>
      </c>
      <c r="D24" s="125" t="str">
        <f>VLOOKUP(C24,klasyf!$A$1:$B$430,2,FALSE)</f>
        <v>Inwestycje</v>
      </c>
      <c r="E24" s="37"/>
      <c r="F24" s="37"/>
      <c r="G24" s="37">
        <f t="shared" si="0"/>
        <v>0</v>
      </c>
    </row>
    <row r="25" spans="1:7" ht="12.75" customHeight="1" hidden="1">
      <c r="A25" s="48" t="s">
        <v>94</v>
      </c>
      <c r="B25" s="48"/>
      <c r="C25" s="48"/>
      <c r="D25" s="137" t="str">
        <f>VLOOKUP(A25,klasyf!$A$1:$B$430,2,FALSE)</f>
        <v>Pozostała działalność</v>
      </c>
      <c r="E25" s="138">
        <f>SUM(E24)</f>
        <v>0</v>
      </c>
      <c r="F25" s="138">
        <f>SUM(F24)</f>
        <v>0</v>
      </c>
      <c r="G25" s="138">
        <f>SUM(E25:F25)</f>
        <v>0</v>
      </c>
    </row>
    <row r="26" spans="1:7" s="7" customFormat="1" ht="12.75" customHeight="1" hidden="1">
      <c r="A26" s="28" t="s">
        <v>14</v>
      </c>
      <c r="B26" s="28"/>
      <c r="C26" s="28"/>
      <c r="D26" s="121" t="str">
        <f>VLOOKUP(A26,klasyf!$A$1:$B$430,2,FALSE)</f>
        <v>Transport i łączność</v>
      </c>
      <c r="E26" s="42">
        <f>E16+E23+E25</f>
        <v>0</v>
      </c>
      <c r="F26" s="42">
        <f>F16+F23+F25</f>
        <v>0</v>
      </c>
      <c r="G26" s="42">
        <f>SUM(G15:G24)</f>
        <v>0</v>
      </c>
    </row>
    <row r="27" spans="1:7" s="4" customFormat="1" ht="12.75" hidden="1">
      <c r="A27" s="31" t="s">
        <v>24</v>
      </c>
      <c r="B27" s="31" t="s">
        <v>25</v>
      </c>
      <c r="C27" s="31" t="s">
        <v>95</v>
      </c>
      <c r="D27" s="134" t="str">
        <f>VLOOKUP(C27,klasyf!$A$1:$B$430,2,FALSE)</f>
        <v>Wynagrodzenia osobowe</v>
      </c>
      <c r="E27" s="63"/>
      <c r="F27" s="63"/>
      <c r="G27" s="63">
        <f t="shared" si="0"/>
        <v>0</v>
      </c>
    </row>
    <row r="28" spans="1:7" s="4" customFormat="1" ht="12.75" hidden="1">
      <c r="A28" s="19" t="s">
        <v>24</v>
      </c>
      <c r="B28" s="19" t="s">
        <v>25</v>
      </c>
      <c r="C28" s="19" t="s">
        <v>96</v>
      </c>
      <c r="D28" s="135" t="str">
        <f>VLOOKUP(C28,klasyf!$A$1:$B$430,2,FALSE)</f>
        <v>Dodatkowe wynagrodzenie roczne</v>
      </c>
      <c r="E28" s="69"/>
      <c r="F28" s="69"/>
      <c r="G28" s="69">
        <f t="shared" si="0"/>
        <v>0</v>
      </c>
    </row>
    <row r="29" spans="1:7" s="4" customFormat="1" ht="12.75" hidden="1">
      <c r="A29" s="19" t="s">
        <v>24</v>
      </c>
      <c r="B29" s="19" t="s">
        <v>25</v>
      </c>
      <c r="C29" s="19" t="s">
        <v>88</v>
      </c>
      <c r="D29" s="135" t="str">
        <f>VLOOKUP(C29,klasyf!$A$1:$B$430,2,FALSE)</f>
        <v>Zakup materiałów i wyposażenia</v>
      </c>
      <c r="E29" s="69"/>
      <c r="F29" s="69"/>
      <c r="G29" s="69">
        <f t="shared" si="0"/>
        <v>0</v>
      </c>
    </row>
    <row r="30" spans="1:7" s="4" customFormat="1" ht="12.75" hidden="1">
      <c r="A30" s="19" t="s">
        <v>24</v>
      </c>
      <c r="B30" s="19" t="s">
        <v>25</v>
      </c>
      <c r="C30" s="19" t="s">
        <v>97</v>
      </c>
      <c r="D30" s="135" t="str">
        <f>VLOOKUP(C30,klasyf!$A$1:$B$430,2,FALSE)</f>
        <v>Zakup materiałów papierniczych do urządzeń drukarskich i kserograficznych</v>
      </c>
      <c r="E30" s="69"/>
      <c r="F30" s="69"/>
      <c r="G30" s="69">
        <f t="shared" si="0"/>
        <v>0</v>
      </c>
    </row>
    <row r="31" spans="1:7" s="41" customFormat="1" ht="12.75" customHeight="1" hidden="1">
      <c r="A31" s="52" t="s">
        <v>25</v>
      </c>
      <c r="B31" s="52"/>
      <c r="C31" s="52"/>
      <c r="D31" s="139" t="str">
        <f>VLOOKUP(A31,klasyf!$A$1:$B$430,2,FALSE)</f>
        <v>Urzędy wojewódzkie</v>
      </c>
      <c r="E31" s="75">
        <f>SUM(E27:E30)</f>
        <v>0</v>
      </c>
      <c r="F31" s="75">
        <f>SUM(F27:F30)</f>
        <v>0</v>
      </c>
      <c r="G31" s="75">
        <f>SUM(E31:F31)</f>
        <v>0</v>
      </c>
    </row>
    <row r="32" spans="1:7" s="4" customFormat="1" ht="12.75" hidden="1">
      <c r="A32" s="31" t="s">
        <v>24</v>
      </c>
      <c r="B32" s="31" t="s">
        <v>98</v>
      </c>
      <c r="C32" s="31" t="s">
        <v>90</v>
      </c>
      <c r="D32" s="134" t="str">
        <f>VLOOKUP(C32,klasyf!$A$1:$B$430,2,FALSE)</f>
        <v>Dotacja celowa na pomoc finansową udzielaną między jst na dofinansowanie własnych zadań inwestycyjnych</v>
      </c>
      <c r="E32" s="63"/>
      <c r="F32" s="63"/>
      <c r="G32" s="63">
        <f t="shared" si="0"/>
        <v>0</v>
      </c>
    </row>
    <row r="33" spans="1:7" s="4" customFormat="1" ht="12.75" hidden="1">
      <c r="A33" s="19" t="s">
        <v>24</v>
      </c>
      <c r="B33" s="19" t="s">
        <v>98</v>
      </c>
      <c r="C33" s="19" t="s">
        <v>84</v>
      </c>
      <c r="D33" s="135" t="str">
        <f>VLOOKUP(C33,klasyf!$A$1:$B$430,2,FALSE)</f>
        <v>Zakup pozostałych usług</v>
      </c>
      <c r="E33" s="69"/>
      <c r="F33" s="69"/>
      <c r="G33" s="69">
        <f t="shared" si="0"/>
        <v>0</v>
      </c>
    </row>
    <row r="34" spans="1:7" s="41" customFormat="1" ht="12.75" customHeight="1" hidden="1">
      <c r="A34" s="52" t="s">
        <v>98</v>
      </c>
      <c r="B34" s="52"/>
      <c r="C34" s="52"/>
      <c r="D34" s="139" t="str">
        <f>VLOOKUP(A34,klasyf!$A$1:$B$430,2,FALSE)</f>
        <v>Starostwa powiatowe</v>
      </c>
      <c r="E34" s="75">
        <f>SUM(E32:E33)</f>
        <v>0</v>
      </c>
      <c r="F34" s="75">
        <f>SUM(F32:F33)</f>
        <v>0</v>
      </c>
      <c r="G34" s="75">
        <f>SUM(E34:F34)</f>
        <v>0</v>
      </c>
    </row>
    <row r="35" spans="1:7" s="4" customFormat="1" ht="12.75" hidden="1">
      <c r="A35" s="19" t="s">
        <v>24</v>
      </c>
      <c r="B35" s="19" t="s">
        <v>99</v>
      </c>
      <c r="C35" s="19" t="s">
        <v>100</v>
      </c>
      <c r="D35" s="135" t="str">
        <f>VLOOKUP(C35,klasyf!$A$1:$B$430,2,FALSE)</f>
        <v>Różne wydatki na rzecz osób fizycznych</v>
      </c>
      <c r="E35" s="69"/>
      <c r="F35" s="69"/>
      <c r="G35" s="69">
        <f t="shared" si="0"/>
        <v>0</v>
      </c>
    </row>
    <row r="36" spans="1:7" s="4" customFormat="1" ht="12.75" customHeight="1" hidden="1">
      <c r="A36" s="19" t="s">
        <v>24</v>
      </c>
      <c r="B36" s="19" t="s">
        <v>99</v>
      </c>
      <c r="C36" s="19" t="s">
        <v>88</v>
      </c>
      <c r="D36" s="135" t="str">
        <f>VLOOKUP(C36,klasyf!$A$1:$B$430,2,FALSE)</f>
        <v>Zakup materiałów i wyposażenia</v>
      </c>
      <c r="E36" s="69"/>
      <c r="F36" s="72"/>
      <c r="G36" s="69">
        <f t="shared" si="0"/>
        <v>0</v>
      </c>
    </row>
    <row r="37" spans="1:7" s="4" customFormat="1" ht="12.75" customHeight="1" hidden="1">
      <c r="A37" s="19" t="s">
        <v>24</v>
      </c>
      <c r="B37" s="19" t="s">
        <v>99</v>
      </c>
      <c r="C37" s="19" t="s">
        <v>84</v>
      </c>
      <c r="D37" s="135" t="str">
        <f>VLOOKUP(C37,klasyf!$A$1:$B$430,2,FALSE)</f>
        <v>Zakup pozostałych usług</v>
      </c>
      <c r="E37" s="69"/>
      <c r="F37" s="72"/>
      <c r="G37" s="69">
        <f t="shared" si="0"/>
        <v>0</v>
      </c>
    </row>
    <row r="38" spans="1:7" s="4" customFormat="1" ht="12.75" customHeight="1" hidden="1">
      <c r="A38" s="19" t="s">
        <v>24</v>
      </c>
      <c r="B38" s="19" t="s">
        <v>99</v>
      </c>
      <c r="C38" s="19" t="s">
        <v>97</v>
      </c>
      <c r="D38" s="135" t="str">
        <f>VLOOKUP(C38,klasyf!$A$1:$B$430,2,FALSE)</f>
        <v>Zakup materiałów papierniczych do urządzeń drukarskich i kserograficznych</v>
      </c>
      <c r="E38" s="69"/>
      <c r="F38" s="69"/>
      <c r="G38" s="69">
        <f t="shared" si="0"/>
        <v>0</v>
      </c>
    </row>
    <row r="39" spans="1:7" s="41" customFormat="1" ht="12.75" customHeight="1" hidden="1">
      <c r="A39" s="52" t="s">
        <v>99</v>
      </c>
      <c r="B39" s="52"/>
      <c r="C39" s="52"/>
      <c r="D39" s="139" t="str">
        <f>VLOOKUP(A39,klasyf!$A$1:$B$430,2,FALSE)</f>
        <v>Rady gmin</v>
      </c>
      <c r="E39" s="75">
        <f>SUM(E35:E38)</f>
        <v>0</v>
      </c>
      <c r="F39" s="75">
        <f>SUM(F35:F38)</f>
        <v>0</v>
      </c>
      <c r="G39" s="75">
        <f>SUM(E39:F39)</f>
        <v>0</v>
      </c>
    </row>
    <row r="40" spans="1:7" s="4" customFormat="1" ht="12.75" hidden="1">
      <c r="A40" s="19" t="s">
        <v>24</v>
      </c>
      <c r="B40" s="19" t="s">
        <v>27</v>
      </c>
      <c r="C40" s="19" t="s">
        <v>95</v>
      </c>
      <c r="D40" s="135" t="str">
        <f>VLOOKUP(C40,klasyf!$A$1:$B$430,2,FALSE)</f>
        <v>Wynagrodzenia osobowe</v>
      </c>
      <c r="E40" s="69"/>
      <c r="F40" s="69"/>
      <c r="G40" s="69">
        <f t="shared" si="0"/>
        <v>0</v>
      </c>
    </row>
    <row r="41" spans="1:7" s="4" customFormat="1" ht="12.75" hidden="1">
      <c r="A41" s="19" t="s">
        <v>24</v>
      </c>
      <c r="B41" s="19" t="s">
        <v>27</v>
      </c>
      <c r="C41" s="19" t="s">
        <v>96</v>
      </c>
      <c r="D41" s="135" t="str">
        <f>VLOOKUP(C41,klasyf!$A$1:$B$430,2,FALSE)</f>
        <v>Dodatkowe wynagrodzenie roczne</v>
      </c>
      <c r="E41" s="69"/>
      <c r="F41" s="69"/>
      <c r="G41" s="69">
        <f t="shared" si="0"/>
        <v>0</v>
      </c>
    </row>
    <row r="42" spans="1:7" s="4" customFormat="1" ht="12.75" hidden="1">
      <c r="A42" s="19" t="s">
        <v>24</v>
      </c>
      <c r="B42" s="19" t="s">
        <v>27</v>
      </c>
      <c r="C42" s="19" t="s">
        <v>101</v>
      </c>
      <c r="D42" s="135" t="str">
        <f>VLOOKUP(C42,klasyf!$A$1:$B$430,2,FALSE)</f>
        <v>Składki na ubezpieczenie społeczne</v>
      </c>
      <c r="E42" s="69"/>
      <c r="F42" s="69"/>
      <c r="G42" s="69">
        <f t="shared" si="0"/>
        <v>0</v>
      </c>
    </row>
    <row r="43" spans="1:7" s="4" customFormat="1" ht="12.75" hidden="1">
      <c r="A43" s="19" t="s">
        <v>24</v>
      </c>
      <c r="B43" s="19" t="s">
        <v>27</v>
      </c>
      <c r="C43" s="19" t="s">
        <v>102</v>
      </c>
      <c r="D43" s="135" t="str">
        <f>VLOOKUP(C43,klasyf!$A$1:$B$430,2,FALSE)</f>
        <v>Składki na FP</v>
      </c>
      <c r="E43" s="69"/>
      <c r="F43" s="69"/>
      <c r="G43" s="69">
        <f t="shared" si="0"/>
        <v>0</v>
      </c>
    </row>
    <row r="44" spans="1:7" s="4" customFormat="1" ht="12.75" hidden="1">
      <c r="A44" s="19" t="s">
        <v>24</v>
      </c>
      <c r="B44" s="19" t="s">
        <v>27</v>
      </c>
      <c r="C44" s="19" t="s">
        <v>103</v>
      </c>
      <c r="D44" s="135" t="str">
        <f>VLOOKUP(C44,klasyf!$A$1:$B$430,2,FALSE)</f>
        <v>Wpłaty na PFRON</v>
      </c>
      <c r="E44" s="69"/>
      <c r="F44" s="69"/>
      <c r="G44" s="69">
        <f t="shared" si="0"/>
        <v>0</v>
      </c>
    </row>
    <row r="45" spans="1:8" s="4" customFormat="1" ht="12.75" hidden="1">
      <c r="A45" s="140" t="s">
        <v>24</v>
      </c>
      <c r="B45" s="140" t="s">
        <v>27</v>
      </c>
      <c r="C45" s="140" t="s">
        <v>104</v>
      </c>
      <c r="D45" s="141" t="str">
        <f>VLOOKUP(C45,klasyf!$A$1:$B$430,2,FALSE)</f>
        <v>Wynagrodzenia bezosobowe</v>
      </c>
      <c r="E45" s="79"/>
      <c r="F45" s="79"/>
      <c r="G45" s="79">
        <f t="shared" si="0"/>
        <v>0</v>
      </c>
      <c r="H45" s="142"/>
    </row>
    <row r="46" spans="1:7" s="4" customFormat="1" ht="12.75" hidden="1">
      <c r="A46" s="140" t="s">
        <v>24</v>
      </c>
      <c r="B46" s="140" t="s">
        <v>27</v>
      </c>
      <c r="C46" s="140" t="s">
        <v>88</v>
      </c>
      <c r="D46" s="141" t="str">
        <f>VLOOKUP(C46,klasyf!$A$1:$B$430,2,FALSE)</f>
        <v>Zakup materiałów i wyposażenia</v>
      </c>
      <c r="E46" s="79"/>
      <c r="F46" s="79"/>
      <c r="G46" s="79">
        <f t="shared" si="0"/>
        <v>0</v>
      </c>
    </row>
    <row r="47" spans="1:7" s="4" customFormat="1" ht="12.75" hidden="1">
      <c r="A47" s="140" t="s">
        <v>24</v>
      </c>
      <c r="B47" s="140" t="s">
        <v>27</v>
      </c>
      <c r="C47" s="140" t="s">
        <v>91</v>
      </c>
      <c r="D47" s="141" t="str">
        <f>VLOOKUP(C47,klasyf!$A$1:$B$430,2,FALSE)</f>
        <v>Zakup usług remontowych</v>
      </c>
      <c r="E47" s="79"/>
      <c r="F47" s="79"/>
      <c r="G47" s="79">
        <f>SUM(E47:F47)</f>
        <v>0</v>
      </c>
    </row>
    <row r="48" spans="1:7" s="4" customFormat="1" ht="12.75" hidden="1">
      <c r="A48" s="140" t="s">
        <v>24</v>
      </c>
      <c r="B48" s="140" t="s">
        <v>27</v>
      </c>
      <c r="C48" s="140" t="s">
        <v>105</v>
      </c>
      <c r="D48" s="141" t="str">
        <f>VLOOKUP(C48,klasyf!$A$1:$B$430,2,FALSE)</f>
        <v>Zakup usług zdrowotnych</v>
      </c>
      <c r="E48" s="79"/>
      <c r="F48" s="79"/>
      <c r="G48" s="79">
        <f t="shared" si="0"/>
        <v>0</v>
      </c>
    </row>
    <row r="49" spans="1:7" s="4" customFormat="1" ht="12.75" customHeight="1" hidden="1">
      <c r="A49" s="140" t="s">
        <v>24</v>
      </c>
      <c r="B49" s="140" t="s">
        <v>27</v>
      </c>
      <c r="C49" s="140" t="s">
        <v>84</v>
      </c>
      <c r="D49" s="141" t="str">
        <f>VLOOKUP(C49,klasyf!$A$1:$B$430,2,FALSE)</f>
        <v>Zakup pozostałych usług</v>
      </c>
      <c r="E49" s="79"/>
      <c r="F49" s="79"/>
      <c r="G49" s="79">
        <f t="shared" si="0"/>
        <v>0</v>
      </c>
    </row>
    <row r="50" spans="1:7" s="4" customFormat="1" ht="12.75" hidden="1">
      <c r="A50" s="140" t="s">
        <v>24</v>
      </c>
      <c r="B50" s="140" t="s">
        <v>27</v>
      </c>
      <c r="C50" s="140" t="s">
        <v>106</v>
      </c>
      <c r="D50" s="141" t="str">
        <f>VLOOKUP(C50,klasyf!$A$1:$B$430,2,FALSE)</f>
        <v>Zakup usług dostępu do sieci Internet</v>
      </c>
      <c r="E50" s="79"/>
      <c r="F50" s="79"/>
      <c r="G50" s="79">
        <f t="shared" si="0"/>
        <v>0</v>
      </c>
    </row>
    <row r="51" spans="1:7" s="4" customFormat="1" ht="12.75" customHeight="1" hidden="1">
      <c r="A51" s="140" t="s">
        <v>24</v>
      </c>
      <c r="B51" s="140" t="s">
        <v>27</v>
      </c>
      <c r="C51" s="140" t="s">
        <v>107</v>
      </c>
      <c r="D51" s="141" t="str">
        <f>VLOOKUP(C51,klasyf!$A$1:$B$430,2,FALSE)</f>
        <v>Zakup usług telekomunikacyjnych telefonii stacjonarnej</v>
      </c>
      <c r="E51" s="79"/>
      <c r="F51" s="79"/>
      <c r="G51" s="79">
        <f t="shared" si="0"/>
        <v>0</v>
      </c>
    </row>
    <row r="52" spans="1:7" s="4" customFormat="1" ht="12.75" hidden="1">
      <c r="A52" s="140" t="s">
        <v>24</v>
      </c>
      <c r="B52" s="140" t="s">
        <v>27</v>
      </c>
      <c r="C52" s="140" t="s">
        <v>108</v>
      </c>
      <c r="D52" s="141" t="str">
        <f>VLOOKUP(C52,klasyf!$A$1:$B$430,2,FALSE)</f>
        <v>Krajowe podróże służbowe</v>
      </c>
      <c r="E52" s="79"/>
      <c r="F52" s="79"/>
      <c r="G52" s="79">
        <f>SUM(E52:F52)</f>
        <v>0</v>
      </c>
    </row>
    <row r="53" spans="1:7" s="4" customFormat="1" ht="12.75" hidden="1">
      <c r="A53" s="140" t="s">
        <v>24</v>
      </c>
      <c r="B53" s="140" t="s">
        <v>27</v>
      </c>
      <c r="C53" s="140" t="s">
        <v>85</v>
      </c>
      <c r="D53" s="143" t="str">
        <f>VLOOKUP(C53,klasyf!$A$1:$B$430,2,FALSE)</f>
        <v>Różne opłaty i składki</v>
      </c>
      <c r="E53" s="79"/>
      <c r="F53" s="79"/>
      <c r="G53" s="79">
        <f t="shared" si="0"/>
        <v>0</v>
      </c>
    </row>
    <row r="54" spans="1:7" s="4" customFormat="1" ht="12.75" hidden="1">
      <c r="A54" s="140" t="s">
        <v>24</v>
      </c>
      <c r="B54" s="140" t="s">
        <v>27</v>
      </c>
      <c r="C54" s="140" t="s">
        <v>109</v>
      </c>
      <c r="D54" s="141" t="str">
        <f>VLOOKUP(C54,klasyf!$A$1:$B$430,2,FALSE)</f>
        <v>Szkolenia pracowników </v>
      </c>
      <c r="E54" s="79"/>
      <c r="F54" s="79"/>
      <c r="G54" s="79">
        <f t="shared" si="0"/>
        <v>0</v>
      </c>
    </row>
    <row r="55" spans="1:7" s="4" customFormat="1" ht="12.75" hidden="1">
      <c r="A55" s="140" t="s">
        <v>24</v>
      </c>
      <c r="B55" s="140" t="s">
        <v>27</v>
      </c>
      <c r="C55" s="140" t="s">
        <v>110</v>
      </c>
      <c r="D55" s="141" t="str">
        <f>VLOOKUP(C55,klasyf!$A$1:$B$430,2,FALSE)</f>
        <v>Zakup akcesoriów komputerowych w tym programów i licencji</v>
      </c>
      <c r="E55" s="79"/>
      <c r="F55" s="79"/>
      <c r="G55" s="79">
        <f>SUM(E55:F55)</f>
        <v>0</v>
      </c>
    </row>
    <row r="56" spans="1:7" s="4" customFormat="1" ht="12.75" customHeight="1" hidden="1">
      <c r="A56" s="140" t="s">
        <v>24</v>
      </c>
      <c r="B56" s="140" t="s">
        <v>27</v>
      </c>
      <c r="C56" s="140" t="s">
        <v>92</v>
      </c>
      <c r="D56" s="141" t="str">
        <f>VLOOKUP(C56,klasyf!$A$1:$B$430,2,FALSE)</f>
        <v>Inwestycje</v>
      </c>
      <c r="E56" s="79"/>
      <c r="F56" s="79"/>
      <c r="G56" s="79">
        <f t="shared" si="0"/>
        <v>0</v>
      </c>
    </row>
    <row r="57" spans="1:7" s="4" customFormat="1" ht="12.75" hidden="1">
      <c r="A57" s="144" t="s">
        <v>24</v>
      </c>
      <c r="B57" s="144" t="s">
        <v>27</v>
      </c>
      <c r="C57" s="144" t="s">
        <v>111</v>
      </c>
      <c r="D57" s="145" t="str">
        <f>VLOOKUP(C57,klasyf!$A$1:$B$430,2,FALSE)</f>
        <v>Zakupy inwestycyjne</v>
      </c>
      <c r="E57" s="80"/>
      <c r="F57" s="80"/>
      <c r="G57" s="80">
        <f t="shared" si="0"/>
        <v>0</v>
      </c>
    </row>
    <row r="58" spans="1:7" s="41" customFormat="1" ht="12.75" customHeight="1" hidden="1">
      <c r="A58" s="146" t="s">
        <v>27</v>
      </c>
      <c r="B58" s="146"/>
      <c r="C58" s="146"/>
      <c r="D58" s="147" t="str">
        <f>VLOOKUP(A58,klasyf!$A$1:$B$430,2,FALSE)</f>
        <v>Urzędy gmin</v>
      </c>
      <c r="E58" s="83">
        <f>SUM(E40:E57)</f>
        <v>0</v>
      </c>
      <c r="F58" s="83">
        <f>SUM(F40:F57)</f>
        <v>0</v>
      </c>
      <c r="G58" s="83">
        <f>SUM(E58:F58)</f>
        <v>0</v>
      </c>
    </row>
    <row r="59" spans="1:7" s="4" customFormat="1" ht="12.75" hidden="1">
      <c r="A59" s="148" t="s">
        <v>24</v>
      </c>
      <c r="B59" s="148" t="s">
        <v>112</v>
      </c>
      <c r="C59" s="148" t="s">
        <v>104</v>
      </c>
      <c r="D59" s="149" t="str">
        <f>VLOOKUP(C59,klasyf!$A$1:$B$430,2,FALSE)</f>
        <v>Wynagrodzenia bezosobowe</v>
      </c>
      <c r="E59" s="77"/>
      <c r="F59" s="77"/>
      <c r="G59" s="77">
        <f t="shared" si="0"/>
        <v>0</v>
      </c>
    </row>
    <row r="60" spans="1:7" s="4" customFormat="1" ht="12.75" hidden="1">
      <c r="A60" s="144" t="s">
        <v>24</v>
      </c>
      <c r="B60" s="144" t="s">
        <v>112</v>
      </c>
      <c r="C60" s="144" t="s">
        <v>84</v>
      </c>
      <c r="D60" s="145" t="str">
        <f>VLOOKUP(C60,klasyf!$A$1:$B$430,2,FALSE)</f>
        <v>Zakup pozostałych usług</v>
      </c>
      <c r="E60" s="80"/>
      <c r="F60" s="80"/>
      <c r="G60" s="80">
        <f t="shared" si="0"/>
        <v>0</v>
      </c>
    </row>
    <row r="61" spans="1:7" s="41" customFormat="1" ht="12.75" customHeight="1" hidden="1">
      <c r="A61" s="146" t="s">
        <v>112</v>
      </c>
      <c r="B61" s="146"/>
      <c r="C61" s="146"/>
      <c r="D61" s="147" t="str">
        <f>VLOOKUP(A61,klasyf!$A$1:$B$430,2,FALSE)</f>
        <v>Promocja jednostek samorządu terytorialnego</v>
      </c>
      <c r="E61" s="83">
        <f>SUM(E59:E60)</f>
        <v>0</v>
      </c>
      <c r="F61" s="83">
        <f>SUM(F59:F60)</f>
        <v>0</v>
      </c>
      <c r="G61" s="83">
        <f>SUM(E61:F61)</f>
        <v>0</v>
      </c>
    </row>
    <row r="62" spans="1:7" s="4" customFormat="1" ht="12.75" customHeight="1" hidden="1">
      <c r="A62" s="150" t="s">
        <v>24</v>
      </c>
      <c r="B62" s="150" t="s">
        <v>113</v>
      </c>
      <c r="C62" s="150" t="s">
        <v>114</v>
      </c>
      <c r="D62" s="151" t="str">
        <f>VLOOKUP(C62,klasyf!$A$1:$B$430,2,FALSE)</f>
        <v>Dotacja celowa na pomoc finansową udzielaną między jst na dofinansowanie własnych zadań bieżących</v>
      </c>
      <c r="E62" s="152"/>
      <c r="F62" s="152"/>
      <c r="G62" s="152">
        <f t="shared" si="0"/>
        <v>0</v>
      </c>
    </row>
    <row r="63" spans="1:7" s="41" customFormat="1" ht="12.75" customHeight="1" hidden="1">
      <c r="A63" s="153" t="s">
        <v>113</v>
      </c>
      <c r="B63" s="153"/>
      <c r="C63" s="153"/>
      <c r="D63" s="154" t="str">
        <f>VLOOKUP(A63,klasyf!$A$1:$B$430,2,FALSE)</f>
        <v>Usuwanie skutków klęsk żywiołowych</v>
      </c>
      <c r="E63" s="81">
        <f>SUM(E62)</f>
        <v>0</v>
      </c>
      <c r="F63" s="81">
        <f>SUM(F62)</f>
        <v>0</v>
      </c>
      <c r="G63" s="81">
        <f>SUM(E63:F63)</f>
        <v>0</v>
      </c>
    </row>
    <row r="64" spans="1:7" s="41" customFormat="1" ht="12.75" customHeight="1" hidden="1">
      <c r="A64" s="155" t="s">
        <v>24</v>
      </c>
      <c r="B64" s="155"/>
      <c r="C64" s="155"/>
      <c r="D64" s="121" t="str">
        <f>VLOOKUP(A64,klasyf!$A$1:$B$430,2,FALSE)</f>
        <v>Administracja publiczna</v>
      </c>
      <c r="E64" s="76">
        <f>E31+E34+E39+E58+E61+E63</f>
        <v>0</v>
      </c>
      <c r="F64" s="76">
        <f>F31+F34+F39+F58+F61+F63</f>
        <v>0</v>
      </c>
      <c r="G64" s="76">
        <f>SUM(G32:G62)</f>
        <v>0</v>
      </c>
    </row>
    <row r="65" spans="1:7" s="4" customFormat="1" ht="12.75" hidden="1">
      <c r="A65" s="61" t="s">
        <v>115</v>
      </c>
      <c r="B65" s="61" t="s">
        <v>116</v>
      </c>
      <c r="C65" s="61" t="s">
        <v>117</v>
      </c>
      <c r="D65" s="125" t="str">
        <f>VLOOKUP(C65,klasyf!$A$1:$B$430,2,FALSE)</f>
        <v>Wpłaty jednostek na fundusz celowy</v>
      </c>
      <c r="E65" s="96"/>
      <c r="F65" s="96"/>
      <c r="G65" s="96">
        <f t="shared" si="0"/>
        <v>0</v>
      </c>
    </row>
    <row r="66" spans="1:7" s="41" customFormat="1" ht="12.75" customHeight="1" hidden="1">
      <c r="A66" s="25" t="s">
        <v>116</v>
      </c>
      <c r="B66" s="25"/>
      <c r="C66" s="25"/>
      <c r="D66" s="130" t="str">
        <f>VLOOKUP(A66,klasyf!$A$1:$B$430,2,FALSE)</f>
        <v>Komendy powiatowe Policji</v>
      </c>
      <c r="E66" s="71">
        <f>SUM(E65)</f>
        <v>0</v>
      </c>
      <c r="F66" s="71">
        <f>SUM(F65)</f>
        <v>0</v>
      </c>
      <c r="G66" s="71">
        <f>SUM(E66:F66)</f>
        <v>0</v>
      </c>
    </row>
    <row r="67" spans="1:7" s="4" customFormat="1" ht="12.75" customHeight="1" hidden="1">
      <c r="A67" s="31" t="s">
        <v>115</v>
      </c>
      <c r="B67" s="31" t="s">
        <v>118</v>
      </c>
      <c r="C67" s="31" t="s">
        <v>104</v>
      </c>
      <c r="D67" s="134" t="str">
        <f>VLOOKUP(C67,klasyf!$A$1:$B$430,2,FALSE)</f>
        <v>Wynagrodzenia bezosobowe</v>
      </c>
      <c r="E67" s="63"/>
      <c r="F67" s="63"/>
      <c r="G67" s="63">
        <f>SUM(E67:F67)</f>
        <v>0</v>
      </c>
    </row>
    <row r="68" spans="1:7" s="4" customFormat="1" ht="12.75" customHeight="1" hidden="1">
      <c r="A68" s="31" t="s">
        <v>115</v>
      </c>
      <c r="B68" s="31" t="s">
        <v>118</v>
      </c>
      <c r="C68" s="31" t="s">
        <v>88</v>
      </c>
      <c r="D68" s="156" t="str">
        <f>VLOOKUP(C68,klasyf!$A$1:$B$430,2,FALSE)</f>
        <v>Zakup materiałów i wyposażenia</v>
      </c>
      <c r="E68" s="63"/>
      <c r="F68" s="63"/>
      <c r="G68" s="63">
        <f aca="true" t="shared" si="1" ref="G68:G146">SUM(E68:F68)</f>
        <v>0</v>
      </c>
    </row>
    <row r="69" spans="1:7" s="4" customFormat="1" ht="12.75" customHeight="1" hidden="1">
      <c r="A69" s="31" t="s">
        <v>115</v>
      </c>
      <c r="B69" s="31" t="s">
        <v>118</v>
      </c>
      <c r="C69" s="31" t="s">
        <v>119</v>
      </c>
      <c r="D69" s="156" t="str">
        <f>VLOOKUP(C69,klasyf!$A$1:$B$430,2,FALSE)</f>
        <v>Zakup energii</v>
      </c>
      <c r="E69" s="63"/>
      <c r="F69" s="63"/>
      <c r="G69" s="63">
        <f t="shared" si="1"/>
        <v>0</v>
      </c>
    </row>
    <row r="70" spans="1:7" s="4" customFormat="1" ht="12.75" customHeight="1" hidden="1">
      <c r="A70" s="31" t="s">
        <v>115</v>
      </c>
      <c r="B70" s="31" t="s">
        <v>118</v>
      </c>
      <c r="C70" s="31" t="s">
        <v>105</v>
      </c>
      <c r="D70" s="156" t="str">
        <f>VLOOKUP(C70,klasyf!$A$1:$B$430,2,FALSE)</f>
        <v>Zakup usług zdrowotnych</v>
      </c>
      <c r="E70" s="63"/>
      <c r="F70" s="63"/>
      <c r="G70" s="63">
        <f t="shared" si="1"/>
        <v>0</v>
      </c>
    </row>
    <row r="71" spans="1:7" s="4" customFormat="1" ht="12.75" customHeight="1" hidden="1">
      <c r="A71" s="19" t="s">
        <v>115</v>
      </c>
      <c r="B71" s="19" t="s">
        <v>118</v>
      </c>
      <c r="C71" s="19" t="s">
        <v>84</v>
      </c>
      <c r="D71" s="136" t="str">
        <f>VLOOKUP(C71,klasyf!$A$1:$B$430,2,FALSE)</f>
        <v>Zakup pozostałych usług</v>
      </c>
      <c r="E71" s="69"/>
      <c r="F71" s="69"/>
      <c r="G71" s="63">
        <f t="shared" si="1"/>
        <v>0</v>
      </c>
    </row>
    <row r="72" spans="1:7" s="4" customFormat="1" ht="12.75" customHeight="1" hidden="1">
      <c r="A72" s="19" t="s">
        <v>115</v>
      </c>
      <c r="B72" s="19" t="s">
        <v>118</v>
      </c>
      <c r="C72" s="19" t="s">
        <v>85</v>
      </c>
      <c r="D72" s="136" t="str">
        <f>VLOOKUP(C72,klasyf!$A$1:$B$430,2,FALSE)</f>
        <v>Różne opłaty i składki</v>
      </c>
      <c r="E72" s="69"/>
      <c r="F72" s="69"/>
      <c r="G72" s="63">
        <f t="shared" si="1"/>
        <v>0</v>
      </c>
    </row>
    <row r="73" spans="1:7" s="4" customFormat="1" ht="12.75" customHeight="1" hidden="1">
      <c r="A73" s="22" t="s">
        <v>115</v>
      </c>
      <c r="B73" s="22" t="s">
        <v>118</v>
      </c>
      <c r="C73" s="22" t="s">
        <v>111</v>
      </c>
      <c r="D73" s="127" t="str">
        <f>VLOOKUP(C73,klasyf!$A$1:$B$430,2,FALSE)</f>
        <v>Zakupy inwestycyjne</v>
      </c>
      <c r="E73" s="70"/>
      <c r="F73" s="70"/>
      <c r="G73" s="70">
        <f t="shared" si="1"/>
        <v>0</v>
      </c>
    </row>
    <row r="74" spans="1:7" s="41" customFormat="1" ht="12.75" customHeight="1" hidden="1">
      <c r="A74" s="157" t="s">
        <v>118</v>
      </c>
      <c r="B74" s="157"/>
      <c r="C74" s="157"/>
      <c r="D74" s="158" t="str">
        <f>VLOOKUP(A74,klasyf!$A$1:$B$430,2,FALSE)</f>
        <v>Ochotnicze straże pożarne</v>
      </c>
      <c r="E74" s="159">
        <f>SUM(E67:E73)</f>
        <v>0</v>
      </c>
      <c r="F74" s="159">
        <f>SUM(F67:F73)</f>
        <v>0</v>
      </c>
      <c r="G74" s="159">
        <f t="shared" si="1"/>
        <v>0</v>
      </c>
    </row>
    <row r="75" spans="1:7" s="4" customFormat="1" ht="18" customHeight="1">
      <c r="A75" s="22" t="s">
        <v>115</v>
      </c>
      <c r="B75" s="22" t="s">
        <v>120</v>
      </c>
      <c r="C75" s="22" t="s">
        <v>104</v>
      </c>
      <c r="D75" s="127" t="str">
        <f>VLOOKUP(C75,klasyf!$A$1:$B$430,2,FALSE)</f>
        <v>Wynagrodzenia bezosobowe</v>
      </c>
      <c r="E75" s="70">
        <v>700</v>
      </c>
      <c r="F75" s="70">
        <v>-50</v>
      </c>
      <c r="G75" s="70">
        <f>SUM(E75:F75)</f>
        <v>650</v>
      </c>
    </row>
    <row r="76" spans="1:7" s="4" customFormat="1" ht="28.5" customHeight="1">
      <c r="A76" s="22" t="s">
        <v>115</v>
      </c>
      <c r="B76" s="22" t="s">
        <v>120</v>
      </c>
      <c r="C76" s="22" t="s">
        <v>88</v>
      </c>
      <c r="D76" s="127" t="str">
        <f>VLOOKUP(C76,klasyf!$A$1:$B$430,2,FALSE)</f>
        <v>Zakup materiałów i wyposażenia</v>
      </c>
      <c r="E76" s="70">
        <v>0</v>
      </c>
      <c r="F76" s="70">
        <v>50</v>
      </c>
      <c r="G76" s="70">
        <f>SUM(E76:F76)</f>
        <v>50</v>
      </c>
    </row>
    <row r="77" spans="1:7" s="41" customFormat="1" ht="18" customHeight="1">
      <c r="A77" s="157" t="s">
        <v>120</v>
      </c>
      <c r="B77" s="157"/>
      <c r="C77" s="157"/>
      <c r="D77" s="158" t="str">
        <f>VLOOKUP(A77,klasyf!$A$1:$B$430,2,FALSE)</f>
        <v>Obrona cywilna</v>
      </c>
      <c r="E77" s="159">
        <f>SUM(E75:E76)</f>
        <v>700</v>
      </c>
      <c r="F77" s="159">
        <f>SUM(F75:F76)</f>
        <v>0</v>
      </c>
      <c r="G77" s="159">
        <f>SUM(E77:F77)</f>
        <v>700</v>
      </c>
    </row>
    <row r="78" spans="1:8" s="4" customFormat="1" ht="12.75" hidden="1">
      <c r="A78" s="22" t="s">
        <v>115</v>
      </c>
      <c r="B78" s="22" t="s">
        <v>121</v>
      </c>
      <c r="C78" s="22" t="s">
        <v>122</v>
      </c>
      <c r="D78" s="127" t="str">
        <f>VLOOKUP(C78,klasyf!$A$1:$B$430,2,FALSE)</f>
        <v>Rezerwa</v>
      </c>
      <c r="E78" s="70"/>
      <c r="F78" s="70"/>
      <c r="G78" s="70">
        <f t="shared" si="1"/>
        <v>0</v>
      </c>
      <c r="H78" s="142"/>
    </row>
    <row r="79" spans="1:8" s="41" customFormat="1" ht="12.75" customHeight="1" hidden="1">
      <c r="A79" s="48" t="s">
        <v>121</v>
      </c>
      <c r="B79" s="48"/>
      <c r="C79" s="48"/>
      <c r="D79" s="137" t="str">
        <f>VLOOKUP(A79,klasyf!$A$1:$B$430,2,FALSE)</f>
        <v>Zarządzanie kryzysowe</v>
      </c>
      <c r="E79" s="64"/>
      <c r="F79" s="64"/>
      <c r="G79" s="64">
        <f t="shared" si="1"/>
        <v>0</v>
      </c>
      <c r="H79" s="160"/>
    </row>
    <row r="80" spans="1:7" s="41" customFormat="1" ht="12.75" customHeight="1" hidden="1">
      <c r="A80" s="28" t="s">
        <v>115</v>
      </c>
      <c r="B80" s="28"/>
      <c r="C80" s="28"/>
      <c r="D80" s="121" t="str">
        <f>VLOOKUP(A80,klasyf!$A$1:$B$430,2,FALSE)</f>
        <v>Bezpieczeństwo publiczne i ochrona ppoż</v>
      </c>
      <c r="E80" s="60">
        <f>E66+E74+E77</f>
        <v>700</v>
      </c>
      <c r="F80" s="60">
        <f>F66+F74+F77</f>
        <v>0</v>
      </c>
      <c r="G80" s="60">
        <f t="shared" si="1"/>
        <v>700</v>
      </c>
    </row>
    <row r="81" spans="1:7" s="4" customFormat="1" ht="12.75" hidden="1">
      <c r="A81" s="31" t="s">
        <v>31</v>
      </c>
      <c r="B81" s="31" t="s">
        <v>123</v>
      </c>
      <c r="C81" s="31" t="s">
        <v>124</v>
      </c>
      <c r="D81" s="134" t="str">
        <f>VLOOKUP(C81,klasyf!$A$1:$B$430,2,FALSE)</f>
        <v>Wynagrodzenia agencyjno-prowizyjne</v>
      </c>
      <c r="E81" s="63"/>
      <c r="F81" s="63"/>
      <c r="G81" s="63">
        <f t="shared" si="1"/>
        <v>0</v>
      </c>
    </row>
    <row r="82" spans="1:7" s="4" customFormat="1" ht="12.75" hidden="1">
      <c r="A82" s="19" t="s">
        <v>31</v>
      </c>
      <c r="B82" s="19" t="s">
        <v>123</v>
      </c>
      <c r="C82" s="19" t="s">
        <v>84</v>
      </c>
      <c r="D82" s="135" t="str">
        <f>VLOOKUP(C82,klasyf!$A$1:$B$430,2,FALSE)</f>
        <v>Zakup pozostałych usług</v>
      </c>
      <c r="E82" s="69"/>
      <c r="F82" s="69"/>
      <c r="G82" s="69">
        <f t="shared" si="1"/>
        <v>0</v>
      </c>
    </row>
    <row r="83" spans="1:7" s="4" customFormat="1" ht="12.75" customHeight="1" hidden="1">
      <c r="A83" s="22" t="s">
        <v>31</v>
      </c>
      <c r="B83" s="22" t="s">
        <v>123</v>
      </c>
      <c r="C83" s="22" t="s">
        <v>97</v>
      </c>
      <c r="D83" s="127" t="str">
        <f>VLOOKUP(C83,klasyf!$A$1:$B$430,2,FALSE)</f>
        <v>Zakup materiałów papierniczych do urządzeń drukarskich i kserograficznych</v>
      </c>
      <c r="E83" s="70"/>
      <c r="F83" s="70"/>
      <c r="G83" s="70">
        <f t="shared" si="1"/>
        <v>0</v>
      </c>
    </row>
    <row r="84" spans="1:7" s="41" customFormat="1" ht="12.75" customHeight="1" hidden="1">
      <c r="A84" s="48" t="s">
        <v>123</v>
      </c>
      <c r="B84" s="48"/>
      <c r="C84" s="48"/>
      <c r="D84" s="137" t="str">
        <f>VLOOKUP(A84,klasyf!$A$1:$B$430,2,FALSE)</f>
        <v>Pobór podatków, opłat i niepodatkowych należności budżetowych</v>
      </c>
      <c r="E84" s="64">
        <f>SUM(E81:E83)</f>
        <v>0</v>
      </c>
      <c r="F84" s="64">
        <f>SUM(F81:F83)</f>
        <v>0</v>
      </c>
      <c r="G84" s="64">
        <f t="shared" si="1"/>
        <v>0</v>
      </c>
    </row>
    <row r="85" spans="1:228" s="41" customFormat="1" ht="12.75" customHeight="1" hidden="1">
      <c r="A85" s="28" t="s">
        <v>31</v>
      </c>
      <c r="B85" s="28"/>
      <c r="C85" s="28"/>
      <c r="D85" s="161" t="str">
        <f>VLOOKUP(A85,klasyf!$A$1:$B$430,2,FALSE)</f>
        <v>Dochody od osób prawnych, od osób fizycznych oraz wydatki związane z ich poborem</v>
      </c>
      <c r="E85" s="60">
        <f>SUM(E84)</f>
        <v>0</v>
      </c>
      <c r="F85" s="60">
        <f>SUM(F84)</f>
        <v>0</v>
      </c>
      <c r="G85" s="60">
        <f t="shared" si="1"/>
        <v>0</v>
      </c>
      <c r="HT85" s="162">
        <f>SUM(H85:HS85)</f>
        <v>0</v>
      </c>
    </row>
    <row r="86" spans="1:7" s="4" customFormat="1" ht="12.75" hidden="1">
      <c r="A86" s="163" t="s">
        <v>125</v>
      </c>
      <c r="B86" s="163" t="s">
        <v>126</v>
      </c>
      <c r="C86" s="163" t="s">
        <v>127</v>
      </c>
      <c r="D86" s="164" t="str">
        <f>VLOOKUP(C86,klasyf!$A$1:$B$430,2,FALSE)</f>
        <v>Odsetki od krajowych pożyczek i kredytów</v>
      </c>
      <c r="E86" s="165"/>
      <c r="F86" s="165"/>
      <c r="G86" s="165">
        <f t="shared" si="1"/>
        <v>0</v>
      </c>
    </row>
    <row r="87" spans="1:7" s="41" customFormat="1" ht="12.75" customHeight="1" hidden="1">
      <c r="A87" s="166" t="s">
        <v>126</v>
      </c>
      <c r="B87" s="166"/>
      <c r="C87" s="166"/>
      <c r="D87" s="120" t="str">
        <f>VLOOKUP(A87,klasyf!$A$1:$B$430,2,FALSE)</f>
        <v>Obsługa papierów wartościowych, kredytów i pożyczek jst</v>
      </c>
      <c r="E87" s="167">
        <f>SUM(E86)</f>
        <v>0</v>
      </c>
      <c r="F87" s="167">
        <f>SUM(F86)</f>
        <v>0</v>
      </c>
      <c r="G87" s="167">
        <f t="shared" si="1"/>
        <v>0</v>
      </c>
    </row>
    <row r="88" spans="1:255" s="41" customFormat="1" ht="12.75" customHeight="1" hidden="1">
      <c r="A88" s="107" t="s">
        <v>125</v>
      </c>
      <c r="B88" s="107"/>
      <c r="C88" s="107"/>
      <c r="D88" s="161" t="str">
        <f>VLOOKUP(A88,klasyf!$A$1:$B$430,2,FALSE)</f>
        <v>Obsługa długu publicznego</v>
      </c>
      <c r="E88" s="168">
        <f>SUM(E87)</f>
        <v>0</v>
      </c>
      <c r="F88" s="168">
        <f>SUM(F87)</f>
        <v>0</v>
      </c>
      <c r="G88" s="168">
        <f t="shared" si="1"/>
        <v>0</v>
      </c>
      <c r="IU88" s="162">
        <f>SUM(H88:IT88)</f>
        <v>0</v>
      </c>
    </row>
    <row r="89" spans="1:7" s="4" customFormat="1" ht="13.5">
      <c r="A89" s="163" t="s">
        <v>51</v>
      </c>
      <c r="B89" s="163" t="s">
        <v>128</v>
      </c>
      <c r="C89" s="163" t="s">
        <v>122</v>
      </c>
      <c r="D89" s="164" t="str">
        <f>VLOOKUP(C89,klasyf!$A$1:$B$430,2,FALSE)</f>
        <v>Rezerwa</v>
      </c>
      <c r="E89" s="165">
        <v>70000</v>
      </c>
      <c r="F89" s="165">
        <v>-15000</v>
      </c>
      <c r="G89" s="165">
        <f>SUM(E89:F89)</f>
        <v>55000</v>
      </c>
    </row>
    <row r="90" spans="1:7" s="41" customFormat="1" ht="14.25" customHeight="1">
      <c r="A90" s="166" t="s">
        <v>128</v>
      </c>
      <c r="B90" s="166"/>
      <c r="C90" s="166"/>
      <c r="D90" s="120" t="str">
        <f>VLOOKUP(A90,klasyf!$A$1:$B$430,2,FALSE)</f>
        <v>Rezerwy ogólne i celowe</v>
      </c>
      <c r="E90" s="167">
        <f>E89</f>
        <v>70000</v>
      </c>
      <c r="F90" s="167">
        <f>F89</f>
        <v>-15000</v>
      </c>
      <c r="G90" s="167">
        <f>SUM(E90:F90)</f>
        <v>55000</v>
      </c>
    </row>
    <row r="91" spans="1:255" s="41" customFormat="1" ht="14.25" customHeight="1">
      <c r="A91" s="107" t="s">
        <v>51</v>
      </c>
      <c r="B91" s="107"/>
      <c r="C91" s="107"/>
      <c r="D91" s="29" t="str">
        <f>VLOOKUP(A91,klasyf!$A$1:$B$430,2,FALSE)</f>
        <v>Różne rozliczenia</v>
      </c>
      <c r="E91" s="168">
        <f>SUM(E90)</f>
        <v>70000</v>
      </c>
      <c r="F91" s="168">
        <f>SUM(F90)</f>
        <v>-15000</v>
      </c>
      <c r="G91" s="168">
        <f>SUM(E91:F91)</f>
        <v>55000</v>
      </c>
      <c r="IU91" s="162">
        <f>SUM(H91:IT91)</f>
        <v>0</v>
      </c>
    </row>
    <row r="92" spans="1:7" s="4" customFormat="1" ht="12.75" customHeight="1" hidden="1">
      <c r="A92" s="31" t="s">
        <v>57</v>
      </c>
      <c r="B92" s="31" t="s">
        <v>58</v>
      </c>
      <c r="C92" s="31" t="s">
        <v>129</v>
      </c>
      <c r="D92" s="134" t="str">
        <f>VLOOKUP(C92,klasyf!$A$1:$B$430,2,FALSE)</f>
        <v>Wydatki osobowe niezaliczane do wynagrodzeń</v>
      </c>
      <c r="E92" s="63"/>
      <c r="F92" s="63"/>
      <c r="G92" s="63">
        <f t="shared" si="1"/>
        <v>0</v>
      </c>
    </row>
    <row r="93" spans="1:7" s="4" customFormat="1" ht="12.75" hidden="1">
      <c r="A93" s="19" t="s">
        <v>57</v>
      </c>
      <c r="B93" s="19" t="s">
        <v>58</v>
      </c>
      <c r="C93" s="19" t="s">
        <v>95</v>
      </c>
      <c r="D93" s="136" t="str">
        <f>VLOOKUP(C93,klasyf!$A$1:$B$430,2,FALSE)</f>
        <v>Wynagrodzenia osobowe</v>
      </c>
      <c r="E93" s="69"/>
      <c r="F93" s="69"/>
      <c r="G93" s="69">
        <f t="shared" si="1"/>
        <v>0</v>
      </c>
    </row>
    <row r="94" spans="1:7" s="4" customFormat="1" ht="12.75" hidden="1">
      <c r="A94" s="19" t="s">
        <v>57</v>
      </c>
      <c r="B94" s="19" t="s">
        <v>58</v>
      </c>
      <c r="C94" s="19" t="s">
        <v>96</v>
      </c>
      <c r="D94" s="135" t="str">
        <f>VLOOKUP(C94,klasyf!$A$1:$B$430,2,FALSE)</f>
        <v>Dodatkowe wynagrodzenie roczne</v>
      </c>
      <c r="E94" s="69"/>
      <c r="F94" s="69"/>
      <c r="G94" s="69">
        <f t="shared" si="1"/>
        <v>0</v>
      </c>
    </row>
    <row r="95" spans="1:7" s="4" customFormat="1" ht="12.75" customHeight="1" hidden="1">
      <c r="A95" s="19" t="s">
        <v>57</v>
      </c>
      <c r="B95" s="19" t="s">
        <v>58</v>
      </c>
      <c r="C95" s="19" t="s">
        <v>101</v>
      </c>
      <c r="D95" s="135" t="str">
        <f>VLOOKUP(C95,klasyf!$A$1:$B$430,2,FALSE)</f>
        <v>Składki na ubezpieczenie społeczne</v>
      </c>
      <c r="E95" s="69"/>
      <c r="F95" s="69"/>
      <c r="G95" s="69">
        <f t="shared" si="1"/>
        <v>0</v>
      </c>
    </row>
    <row r="96" spans="1:7" s="4" customFormat="1" ht="12.75" hidden="1">
      <c r="A96" s="19" t="s">
        <v>57</v>
      </c>
      <c r="B96" s="19" t="s">
        <v>58</v>
      </c>
      <c r="C96" s="19" t="s">
        <v>102</v>
      </c>
      <c r="D96" s="135" t="str">
        <f>VLOOKUP(C96,klasyf!$A$1:$B$430,2,FALSE)</f>
        <v>Składki na FP</v>
      </c>
      <c r="E96" s="69"/>
      <c r="F96" s="69"/>
      <c r="G96" s="69">
        <f t="shared" si="1"/>
        <v>0</v>
      </c>
    </row>
    <row r="97" spans="1:7" s="4" customFormat="1" ht="12.75" hidden="1">
      <c r="A97" s="19" t="s">
        <v>57</v>
      </c>
      <c r="B97" s="19" t="s">
        <v>58</v>
      </c>
      <c r="C97" s="19" t="s">
        <v>104</v>
      </c>
      <c r="D97" s="135" t="str">
        <f>VLOOKUP(C97,klasyf!$A$1:$B$430,2,FALSE)</f>
        <v>Wynagrodzenia bezosobowe</v>
      </c>
      <c r="E97" s="69"/>
      <c r="F97" s="69"/>
      <c r="G97" s="69">
        <f t="shared" si="1"/>
        <v>0</v>
      </c>
    </row>
    <row r="98" spans="1:7" s="4" customFormat="1" ht="12.75" hidden="1">
      <c r="A98" s="19" t="s">
        <v>57</v>
      </c>
      <c r="B98" s="19" t="s">
        <v>58</v>
      </c>
      <c r="C98" s="19" t="s">
        <v>88</v>
      </c>
      <c r="D98" s="135" t="str">
        <f>VLOOKUP(C98,klasyf!$A$1:$B$430,2,FALSE)</f>
        <v>Zakup materiałów i wyposażenia</v>
      </c>
      <c r="E98" s="69"/>
      <c r="F98" s="69"/>
      <c r="G98" s="69">
        <f t="shared" si="1"/>
        <v>0</v>
      </c>
    </row>
    <row r="99" spans="1:7" s="4" customFormat="1" ht="12.75" hidden="1">
      <c r="A99" s="19" t="s">
        <v>57</v>
      </c>
      <c r="B99" s="19" t="s">
        <v>58</v>
      </c>
      <c r="C99" s="19" t="s">
        <v>130</v>
      </c>
      <c r="D99" s="135" t="str">
        <f>VLOOKUP(C99,klasyf!$A$1:$B$430,2,FALSE)</f>
        <v>Zakup pomocy dydaktycznych</v>
      </c>
      <c r="E99" s="69"/>
      <c r="F99" s="69"/>
      <c r="G99" s="69">
        <f t="shared" si="1"/>
        <v>0</v>
      </c>
    </row>
    <row r="100" spans="1:7" s="4" customFormat="1" ht="12.75" hidden="1">
      <c r="A100" s="19" t="s">
        <v>57</v>
      </c>
      <c r="B100" s="19" t="s">
        <v>58</v>
      </c>
      <c r="C100" s="19" t="s">
        <v>119</v>
      </c>
      <c r="D100" s="135" t="str">
        <f>VLOOKUP(C100,klasyf!$A$1:$B$430,2,FALSE)</f>
        <v>Zakup energii</v>
      </c>
      <c r="E100" s="169"/>
      <c r="F100" s="169"/>
      <c r="G100" s="169">
        <f t="shared" si="1"/>
        <v>0</v>
      </c>
    </row>
    <row r="101" spans="1:7" s="4" customFormat="1" ht="13.5">
      <c r="A101" s="19" t="s">
        <v>57</v>
      </c>
      <c r="B101" s="19" t="s">
        <v>58</v>
      </c>
      <c r="C101" s="19" t="s">
        <v>91</v>
      </c>
      <c r="D101" s="135" t="str">
        <f>VLOOKUP(C101,klasyf!$A$1:$B$430,2,FALSE)</f>
        <v>Zakup usług remontowych</v>
      </c>
      <c r="E101" s="169">
        <v>88250</v>
      </c>
      <c r="F101" s="169">
        <v>-2000</v>
      </c>
      <c r="G101" s="169">
        <f t="shared" si="1"/>
        <v>86250</v>
      </c>
    </row>
    <row r="102" spans="1:7" s="4" customFormat="1" ht="13.5">
      <c r="A102" s="19" t="s">
        <v>57</v>
      </c>
      <c r="B102" s="19" t="s">
        <v>58</v>
      </c>
      <c r="C102" s="19" t="s">
        <v>84</v>
      </c>
      <c r="D102" s="135" t="str">
        <f>VLOOKUP(C102,klasyf!$A$1:$B$430,2,FALSE)</f>
        <v>Zakup pozostałych usług</v>
      </c>
      <c r="E102" s="169">
        <v>45950</v>
      </c>
      <c r="F102" s="169">
        <v>2000</v>
      </c>
      <c r="G102" s="169">
        <f t="shared" si="1"/>
        <v>47950</v>
      </c>
    </row>
    <row r="103" spans="1:7" s="4" customFormat="1" ht="12.75" hidden="1">
      <c r="A103" s="19" t="s">
        <v>57</v>
      </c>
      <c r="B103" s="19" t="s">
        <v>58</v>
      </c>
      <c r="C103" s="19" t="s">
        <v>85</v>
      </c>
      <c r="D103" s="135" t="str">
        <f>VLOOKUP(C103,klasyf!$A$1:$B$430,2,FALSE)</f>
        <v>Różne opłaty i składki</v>
      </c>
      <c r="E103" s="169"/>
      <c r="F103" s="169"/>
      <c r="G103" s="169">
        <f t="shared" si="1"/>
        <v>0</v>
      </c>
    </row>
    <row r="104" spans="1:7" s="4" customFormat="1" ht="12.75" hidden="1">
      <c r="A104" s="22" t="s">
        <v>57</v>
      </c>
      <c r="B104" s="22" t="s">
        <v>58</v>
      </c>
      <c r="C104" s="22" t="s">
        <v>92</v>
      </c>
      <c r="D104" s="127" t="str">
        <f>VLOOKUP(C104,klasyf!$A$1:$B$430,2,FALSE)</f>
        <v>Inwestycje</v>
      </c>
      <c r="E104" s="70"/>
      <c r="F104" s="70"/>
      <c r="G104" s="70">
        <f t="shared" si="1"/>
        <v>0</v>
      </c>
    </row>
    <row r="105" spans="1:7" s="41" customFormat="1" ht="14.25" customHeight="1">
      <c r="A105" s="25" t="s">
        <v>58</v>
      </c>
      <c r="B105" s="25"/>
      <c r="C105" s="25"/>
      <c r="D105" s="133" t="str">
        <f>VLOOKUP(A105,klasyf!$A$1:$B$430,2,FALSE)</f>
        <v>Szkoły podstawowe</v>
      </c>
      <c r="E105" s="71">
        <f>SUM(E92:E104)</f>
        <v>134200</v>
      </c>
      <c r="F105" s="71">
        <f>SUM(F92:F104)</f>
        <v>0</v>
      </c>
      <c r="G105" s="71">
        <f t="shared" si="1"/>
        <v>134200</v>
      </c>
    </row>
    <row r="106" spans="1:7" s="4" customFormat="1" ht="12.75" hidden="1">
      <c r="A106" s="31" t="s">
        <v>57</v>
      </c>
      <c r="B106" s="31" t="s">
        <v>131</v>
      </c>
      <c r="C106" s="31" t="s">
        <v>129</v>
      </c>
      <c r="D106" s="134" t="str">
        <f>VLOOKUP(C106,klasyf!$A$1:$B$430,2,FALSE)</f>
        <v>Wydatki osobowe niezaliczane do wynagrodzeń</v>
      </c>
      <c r="E106" s="63"/>
      <c r="F106" s="63"/>
      <c r="G106" s="63">
        <f t="shared" si="1"/>
        <v>0</v>
      </c>
    </row>
    <row r="107" spans="1:7" s="4" customFormat="1" ht="12.75" hidden="1">
      <c r="A107" s="19" t="s">
        <v>57</v>
      </c>
      <c r="B107" s="19" t="s">
        <v>131</v>
      </c>
      <c r="C107" s="19" t="s">
        <v>95</v>
      </c>
      <c r="D107" s="136" t="str">
        <f>VLOOKUP(C107,klasyf!$A$1:$B$430,2,FALSE)</f>
        <v>Wynagrodzenia osobowe</v>
      </c>
      <c r="E107" s="69"/>
      <c r="F107" s="69"/>
      <c r="G107" s="69">
        <f t="shared" si="1"/>
        <v>0</v>
      </c>
    </row>
    <row r="108" spans="1:7" s="4" customFormat="1" ht="12.75" hidden="1">
      <c r="A108" s="19" t="s">
        <v>57</v>
      </c>
      <c r="B108" s="19" t="s">
        <v>131</v>
      </c>
      <c r="C108" s="19" t="s">
        <v>96</v>
      </c>
      <c r="D108" s="135" t="str">
        <f>VLOOKUP(C108,klasyf!$A$1:$B$430,2,FALSE)</f>
        <v>Dodatkowe wynagrodzenie roczne</v>
      </c>
      <c r="E108" s="69"/>
      <c r="F108" s="69"/>
      <c r="G108" s="69">
        <f t="shared" si="1"/>
        <v>0</v>
      </c>
    </row>
    <row r="109" spans="1:7" s="4" customFormat="1" ht="12.75" hidden="1">
      <c r="A109" s="19" t="s">
        <v>57</v>
      </c>
      <c r="B109" s="19" t="s">
        <v>131</v>
      </c>
      <c r="C109" s="19" t="s">
        <v>101</v>
      </c>
      <c r="D109" s="135" t="str">
        <f>VLOOKUP(C109,klasyf!$A$1:$B$430,2,FALSE)</f>
        <v>Składki na ubezpieczenie społeczne</v>
      </c>
      <c r="E109" s="69"/>
      <c r="F109" s="69"/>
      <c r="G109" s="69">
        <f t="shared" si="1"/>
        <v>0</v>
      </c>
    </row>
    <row r="110" spans="1:7" s="4" customFormat="1" ht="12.75" hidden="1">
      <c r="A110" s="22" t="s">
        <v>57</v>
      </c>
      <c r="B110" s="22" t="s">
        <v>131</v>
      </c>
      <c r="C110" s="22" t="s">
        <v>102</v>
      </c>
      <c r="D110" s="127" t="str">
        <f>VLOOKUP(C110,klasyf!$A$1:$B$430,2,FALSE)</f>
        <v>Składki na FP</v>
      </c>
      <c r="E110" s="70"/>
      <c r="F110" s="70"/>
      <c r="G110" s="70">
        <f t="shared" si="1"/>
        <v>0</v>
      </c>
    </row>
    <row r="111" spans="1:7" s="41" customFormat="1" ht="12.75" customHeight="1" hidden="1">
      <c r="A111" s="25" t="s">
        <v>131</v>
      </c>
      <c r="B111" s="25"/>
      <c r="C111" s="25"/>
      <c r="D111" s="133" t="str">
        <f>VLOOKUP(A111,klasyf!$A$1:$B$430,2,FALSE)</f>
        <v>Oddziały przedszkolne w szkołach podstawowych</v>
      </c>
      <c r="E111" s="71">
        <f>SUM(E106:E110)</f>
        <v>0</v>
      </c>
      <c r="F111" s="71">
        <f>SUM(F106:F110)</f>
        <v>0</v>
      </c>
      <c r="G111" s="71">
        <f t="shared" si="1"/>
        <v>0</v>
      </c>
    </row>
    <row r="112" spans="1:7" s="4" customFormat="1" ht="12.75" customHeight="1" hidden="1">
      <c r="A112" s="31" t="s">
        <v>57</v>
      </c>
      <c r="B112" s="31" t="s">
        <v>132</v>
      </c>
      <c r="C112" s="31" t="s">
        <v>88</v>
      </c>
      <c r="D112" s="134" t="str">
        <f>VLOOKUP(C112,klasyf!$A$1:$B$430,2,FALSE)</f>
        <v>Zakup materiałów i wyposażenia</v>
      </c>
      <c r="E112" s="63"/>
      <c r="F112" s="63"/>
      <c r="G112" s="63">
        <f t="shared" si="1"/>
        <v>0</v>
      </c>
    </row>
    <row r="113" spans="1:8" s="4" customFormat="1" ht="12.75" hidden="1">
      <c r="A113" s="19" t="s">
        <v>57</v>
      </c>
      <c r="B113" s="19" t="s">
        <v>132</v>
      </c>
      <c r="C113" s="19" t="s">
        <v>133</v>
      </c>
      <c r="D113" s="135" t="str">
        <f>VLOOKUP(C113,klasyf!$A$1:$B$430,2,FALSE)</f>
        <v>Dotacje dla stowarzyszeń</v>
      </c>
      <c r="E113" s="69"/>
      <c r="F113" s="69"/>
      <c r="G113" s="69">
        <f t="shared" si="1"/>
        <v>0</v>
      </c>
      <c r="H113" s="117"/>
    </row>
    <row r="114" spans="1:8" s="4" customFormat="1" ht="12.75" hidden="1">
      <c r="A114" s="22" t="s">
        <v>57</v>
      </c>
      <c r="B114" s="22" t="s">
        <v>132</v>
      </c>
      <c r="C114" s="22" t="s">
        <v>134</v>
      </c>
      <c r="D114" s="170" t="str">
        <f>VLOOKUP(C114,klasyf!$A$1:$B$430,2,FALSE)</f>
        <v>Zakup usług od innych jst</v>
      </c>
      <c r="E114" s="70"/>
      <c r="F114" s="70"/>
      <c r="G114" s="70">
        <f t="shared" si="1"/>
        <v>0</v>
      </c>
      <c r="H114" s="117"/>
    </row>
    <row r="115" spans="1:8" s="41" customFormat="1" ht="12.75" customHeight="1" hidden="1">
      <c r="A115" s="25" t="s">
        <v>132</v>
      </c>
      <c r="B115" s="25"/>
      <c r="C115" s="25"/>
      <c r="D115" s="133" t="str">
        <f>VLOOKUP(A115,klasyf!$A$1:$B$430,2,FALSE)</f>
        <v>Przedszkola</v>
      </c>
      <c r="E115" s="71">
        <f>SUM(E112:E114)</f>
        <v>0</v>
      </c>
      <c r="F115" s="71">
        <f>SUM(F112:F114)</f>
        <v>0</v>
      </c>
      <c r="G115" s="71">
        <f t="shared" si="1"/>
        <v>0</v>
      </c>
      <c r="H115" s="171"/>
    </row>
    <row r="116" spans="1:7" s="4" customFormat="1" ht="12.75" hidden="1">
      <c r="A116" s="31" t="s">
        <v>57</v>
      </c>
      <c r="B116" s="31" t="s">
        <v>135</v>
      </c>
      <c r="C116" s="31" t="s">
        <v>133</v>
      </c>
      <c r="D116" s="134" t="str">
        <f>VLOOKUP(C116,klasyf!$A$1:$B$430,2,FALSE)</f>
        <v>Dotacje dla stowarzyszeń</v>
      </c>
      <c r="E116" s="63"/>
      <c r="F116" s="63"/>
      <c r="G116" s="63">
        <f t="shared" si="1"/>
        <v>0</v>
      </c>
    </row>
    <row r="117" spans="1:7" s="4" customFormat="1" ht="12.75" hidden="1">
      <c r="A117" s="19" t="s">
        <v>57</v>
      </c>
      <c r="B117" s="19" t="s">
        <v>135</v>
      </c>
      <c r="C117" s="19" t="s">
        <v>129</v>
      </c>
      <c r="D117" s="135" t="str">
        <f>VLOOKUP(C117,klasyf!$A$1:$B$430,2,FALSE)</f>
        <v>Wydatki osobowe niezaliczane do wynagrodzeń</v>
      </c>
      <c r="E117" s="69"/>
      <c r="F117" s="69"/>
      <c r="G117" s="69">
        <f t="shared" si="1"/>
        <v>0</v>
      </c>
    </row>
    <row r="118" spans="1:7" s="4" customFormat="1" ht="12.75" hidden="1">
      <c r="A118" s="19" t="s">
        <v>57</v>
      </c>
      <c r="B118" s="19" t="s">
        <v>135</v>
      </c>
      <c r="C118" s="19" t="s">
        <v>95</v>
      </c>
      <c r="D118" s="136" t="str">
        <f>VLOOKUP(C118,klasyf!$A$1:$B$430,2,FALSE)</f>
        <v>Wynagrodzenia osobowe</v>
      </c>
      <c r="E118" s="69"/>
      <c r="F118" s="69"/>
      <c r="G118" s="69">
        <f t="shared" si="1"/>
        <v>0</v>
      </c>
    </row>
    <row r="119" spans="1:7" s="4" customFormat="1" ht="12.75" hidden="1">
      <c r="A119" s="19" t="s">
        <v>57</v>
      </c>
      <c r="B119" s="19" t="s">
        <v>135</v>
      </c>
      <c r="C119" s="19" t="s">
        <v>96</v>
      </c>
      <c r="D119" s="135" t="str">
        <f>VLOOKUP(C119,klasyf!$A$1:$B$430,2,FALSE)</f>
        <v>Dodatkowe wynagrodzenie roczne</v>
      </c>
      <c r="E119" s="69"/>
      <c r="F119" s="69"/>
      <c r="G119" s="69">
        <f t="shared" si="1"/>
        <v>0</v>
      </c>
    </row>
    <row r="120" spans="1:7" s="4" customFormat="1" ht="12.75" hidden="1">
      <c r="A120" s="19" t="s">
        <v>57</v>
      </c>
      <c r="B120" s="19" t="s">
        <v>135</v>
      </c>
      <c r="C120" s="19" t="s">
        <v>101</v>
      </c>
      <c r="D120" s="136" t="str">
        <f>VLOOKUP(C120,klasyf!$A$1:$B$430,2,FALSE)</f>
        <v>Składki na ubezpieczenie społeczne</v>
      </c>
      <c r="E120" s="69"/>
      <c r="F120" s="69"/>
      <c r="G120" s="69">
        <f t="shared" si="1"/>
        <v>0</v>
      </c>
    </row>
    <row r="121" spans="1:7" s="4" customFormat="1" ht="12.75" hidden="1">
      <c r="A121" s="19" t="s">
        <v>57</v>
      </c>
      <c r="B121" s="19" t="s">
        <v>135</v>
      </c>
      <c r="C121" s="19" t="s">
        <v>102</v>
      </c>
      <c r="D121" s="136" t="str">
        <f>VLOOKUP(C121,klasyf!$A$1:$B$430,2,FALSE)</f>
        <v>Składki na FP</v>
      </c>
      <c r="E121" s="69"/>
      <c r="F121" s="69"/>
      <c r="G121" s="69">
        <f t="shared" si="1"/>
        <v>0</v>
      </c>
    </row>
    <row r="122" spans="1:7" s="4" customFormat="1" ht="12.75" hidden="1">
      <c r="A122" s="19" t="s">
        <v>57</v>
      </c>
      <c r="B122" s="19" t="s">
        <v>135</v>
      </c>
      <c r="C122" s="19" t="s">
        <v>104</v>
      </c>
      <c r="D122" s="135" t="str">
        <f>VLOOKUP(C122,klasyf!$A$1:$B$430,2,FALSE)</f>
        <v>Wynagrodzenia bezosobowe</v>
      </c>
      <c r="E122" s="69"/>
      <c r="F122" s="69"/>
      <c r="G122" s="69">
        <f t="shared" si="1"/>
        <v>0</v>
      </c>
    </row>
    <row r="123" spans="1:7" s="4" customFormat="1" ht="12.75" hidden="1">
      <c r="A123" s="19" t="s">
        <v>57</v>
      </c>
      <c r="B123" s="19" t="s">
        <v>135</v>
      </c>
      <c r="C123" s="19" t="s">
        <v>136</v>
      </c>
      <c r="D123" s="135" t="str">
        <f>VLOOKUP(C123,klasyf!$A$1:$B$430,2,FALSE)</f>
        <v>Nagrody motywacyjne</v>
      </c>
      <c r="E123" s="69"/>
      <c r="F123" s="69"/>
      <c r="G123" s="69">
        <f t="shared" si="1"/>
        <v>0</v>
      </c>
    </row>
    <row r="124" spans="1:7" s="4" customFormat="1" ht="12.75" hidden="1">
      <c r="A124" s="19" t="s">
        <v>57</v>
      </c>
      <c r="B124" s="19" t="s">
        <v>135</v>
      </c>
      <c r="C124" s="19" t="s">
        <v>88</v>
      </c>
      <c r="D124" s="135" t="str">
        <f>VLOOKUP(C124,klasyf!$A$1:$B$430,2,FALSE)</f>
        <v>Zakup materiałów i wyposażenia</v>
      </c>
      <c r="E124" s="69"/>
      <c r="F124" s="69"/>
      <c r="G124" s="69">
        <f t="shared" si="1"/>
        <v>0</v>
      </c>
    </row>
    <row r="125" spans="1:7" s="4" customFormat="1" ht="12.75" hidden="1">
      <c r="A125" s="19" t="s">
        <v>57</v>
      </c>
      <c r="B125" s="19" t="s">
        <v>135</v>
      </c>
      <c r="C125" s="19" t="s">
        <v>130</v>
      </c>
      <c r="D125" s="135" t="str">
        <f>VLOOKUP(C125,klasyf!$A$1:$B$430,2,FALSE)</f>
        <v>Zakup pomocy dydaktycznych</v>
      </c>
      <c r="E125" s="69"/>
      <c r="F125" s="69"/>
      <c r="G125" s="69">
        <f t="shared" si="1"/>
        <v>0</v>
      </c>
    </row>
    <row r="126" spans="1:7" s="4" customFormat="1" ht="12.75" hidden="1">
      <c r="A126" s="19" t="s">
        <v>57</v>
      </c>
      <c r="B126" s="19" t="s">
        <v>135</v>
      </c>
      <c r="C126" s="19" t="s">
        <v>119</v>
      </c>
      <c r="D126" s="135" t="str">
        <f>VLOOKUP(C126,klasyf!$A$1:$B$430,2,FALSE)</f>
        <v>Zakup energii</v>
      </c>
      <c r="E126" s="69"/>
      <c r="F126" s="69"/>
      <c r="G126" s="69">
        <f t="shared" si="1"/>
        <v>0</v>
      </c>
    </row>
    <row r="127" spans="1:7" s="4" customFormat="1" ht="12.75" hidden="1">
      <c r="A127" s="19" t="s">
        <v>57</v>
      </c>
      <c r="B127" s="19" t="s">
        <v>135</v>
      </c>
      <c r="C127" s="19" t="s">
        <v>106</v>
      </c>
      <c r="D127" s="135" t="str">
        <f>VLOOKUP(C127,klasyf!$A$1:$B$430,2,FALSE)</f>
        <v>Zakup usług dostępu do sieci Internet</v>
      </c>
      <c r="E127" s="69"/>
      <c r="F127" s="69"/>
      <c r="G127" s="69">
        <f t="shared" si="1"/>
        <v>0</v>
      </c>
    </row>
    <row r="128" spans="1:7" s="4" customFormat="1" ht="12.75" hidden="1">
      <c r="A128" s="19" t="s">
        <v>57</v>
      </c>
      <c r="B128" s="19" t="s">
        <v>135</v>
      </c>
      <c r="C128" s="19" t="s">
        <v>107</v>
      </c>
      <c r="D128" s="135" t="str">
        <f>VLOOKUP(C128,klasyf!$A$1:$B$430,2,FALSE)</f>
        <v>Zakup usług telekomunikacyjnych telefonii stacjonarnej</v>
      </c>
      <c r="E128" s="69"/>
      <c r="F128" s="69"/>
      <c r="G128" s="69">
        <f t="shared" si="1"/>
        <v>0</v>
      </c>
    </row>
    <row r="129" spans="1:7" s="4" customFormat="1" ht="12.75" hidden="1">
      <c r="A129" s="19" t="s">
        <v>57</v>
      </c>
      <c r="B129" s="19" t="s">
        <v>135</v>
      </c>
      <c r="C129" s="19" t="s">
        <v>85</v>
      </c>
      <c r="D129" s="135" t="str">
        <f>VLOOKUP(C129,klasyf!$A$1:$B$430,2,FALSE)</f>
        <v>Różne opłaty i składki</v>
      </c>
      <c r="E129" s="69"/>
      <c r="F129" s="69"/>
      <c r="G129" s="69">
        <f t="shared" si="1"/>
        <v>0</v>
      </c>
    </row>
    <row r="130" spans="1:7" s="4" customFormat="1" ht="12.75" hidden="1">
      <c r="A130" s="22" t="s">
        <v>57</v>
      </c>
      <c r="B130" s="22" t="s">
        <v>135</v>
      </c>
      <c r="C130" s="22" t="s">
        <v>92</v>
      </c>
      <c r="D130" s="127" t="str">
        <f>VLOOKUP(C130,klasyf!$A$1:$B$430,2,FALSE)</f>
        <v>Inwestycje</v>
      </c>
      <c r="E130" s="80"/>
      <c r="F130" s="70"/>
      <c r="G130" s="70">
        <f t="shared" si="1"/>
        <v>0</v>
      </c>
    </row>
    <row r="131" spans="1:7" s="41" customFormat="1" ht="12.75" customHeight="1" hidden="1">
      <c r="A131" s="25" t="s">
        <v>135</v>
      </c>
      <c r="B131" s="25"/>
      <c r="C131" s="25"/>
      <c r="D131" s="133" t="str">
        <f>VLOOKUP(A131,klasyf!$A$1:$B$430,2,FALSE)</f>
        <v>Gimnazja</v>
      </c>
      <c r="E131" s="71">
        <f>SUM(E116:E130)</f>
        <v>0</v>
      </c>
      <c r="F131" s="71">
        <f>SUM(F116:F130)</f>
        <v>0</v>
      </c>
      <c r="G131" s="71">
        <f t="shared" si="1"/>
        <v>0</v>
      </c>
    </row>
    <row r="132" spans="1:7" s="4" customFormat="1" ht="12.75" hidden="1">
      <c r="A132" s="61" t="s">
        <v>57</v>
      </c>
      <c r="B132" s="61" t="s">
        <v>137</v>
      </c>
      <c r="C132" s="61" t="s">
        <v>84</v>
      </c>
      <c r="D132" s="132" t="str">
        <f>VLOOKUP(C132,klasyf!$A$1:$B$430,2,FALSE)</f>
        <v>Zakup pozostałych usług</v>
      </c>
      <c r="E132" s="96"/>
      <c r="F132" s="96"/>
      <c r="G132" s="96">
        <f t="shared" si="1"/>
        <v>0</v>
      </c>
    </row>
    <row r="133" spans="1:7" s="41" customFormat="1" ht="12.75" customHeight="1" hidden="1">
      <c r="A133" s="25" t="s">
        <v>137</v>
      </c>
      <c r="B133" s="25"/>
      <c r="C133" s="25"/>
      <c r="D133" s="133" t="str">
        <f>VLOOKUP(A133,klasyf!$A$1:$B$430,2,FALSE)</f>
        <v>Dowożenie uczniów do szkół</v>
      </c>
      <c r="E133" s="71">
        <f>SUM(E132)</f>
        <v>0</v>
      </c>
      <c r="F133" s="71">
        <f>SUM(F132)</f>
        <v>0</v>
      </c>
      <c r="G133" s="71">
        <f t="shared" si="1"/>
        <v>0</v>
      </c>
    </row>
    <row r="134" spans="1:7" s="4" customFormat="1" ht="12.75" hidden="1">
      <c r="A134" s="31" t="s">
        <v>57</v>
      </c>
      <c r="B134" s="31" t="s">
        <v>138</v>
      </c>
      <c r="C134" s="31" t="s">
        <v>95</v>
      </c>
      <c r="D134" s="156" t="str">
        <f>VLOOKUP(C134,klasyf!$A$1:$B$430,2,FALSE)</f>
        <v>Wynagrodzenia osobowe</v>
      </c>
      <c r="E134" s="63"/>
      <c r="F134" s="63"/>
      <c r="G134" s="63">
        <f aca="true" t="shared" si="2" ref="G134:G139">SUM(E134:F134)</f>
        <v>0</v>
      </c>
    </row>
    <row r="135" spans="1:7" s="4" customFormat="1" ht="12.75" hidden="1">
      <c r="A135" s="19" t="s">
        <v>57</v>
      </c>
      <c r="B135" s="19" t="s">
        <v>138</v>
      </c>
      <c r="C135" s="19" t="s">
        <v>101</v>
      </c>
      <c r="D135" s="135" t="str">
        <f>VLOOKUP(C135,klasyf!$A$1:$B$430,2,FALSE)</f>
        <v>Składki na ubezpieczenie społeczne</v>
      </c>
      <c r="E135" s="69"/>
      <c r="F135" s="69"/>
      <c r="G135" s="69">
        <f t="shared" si="2"/>
        <v>0</v>
      </c>
    </row>
    <row r="136" spans="1:7" s="4" customFormat="1" ht="12.75" hidden="1">
      <c r="A136" s="19" t="s">
        <v>57</v>
      </c>
      <c r="B136" s="19" t="s">
        <v>138</v>
      </c>
      <c r="C136" s="19" t="s">
        <v>102</v>
      </c>
      <c r="D136" s="135" t="str">
        <f>VLOOKUP(C136,klasyf!$A$1:$B$430,2,FALSE)</f>
        <v>Składki na FP</v>
      </c>
      <c r="E136" s="69"/>
      <c r="F136" s="69"/>
      <c r="G136" s="69">
        <f t="shared" si="2"/>
        <v>0</v>
      </c>
    </row>
    <row r="137" spans="1:7" s="4" customFormat="1" ht="13.5">
      <c r="A137" s="19" t="s">
        <v>57</v>
      </c>
      <c r="B137" s="19" t="s">
        <v>138</v>
      </c>
      <c r="C137" s="19" t="s">
        <v>104</v>
      </c>
      <c r="D137" s="135" t="str">
        <f>VLOOKUP(C137,klasyf!$A$1:$B$430,2,FALSE)</f>
        <v>Wynagrodzenia bezosobowe</v>
      </c>
      <c r="E137" s="69">
        <v>1700</v>
      </c>
      <c r="F137" s="69">
        <v>-40</v>
      </c>
      <c r="G137" s="69">
        <f t="shared" si="2"/>
        <v>1660</v>
      </c>
    </row>
    <row r="138" spans="1:7" s="4" customFormat="1" ht="12.75" hidden="1">
      <c r="A138" s="19" t="s">
        <v>57</v>
      </c>
      <c r="B138" s="19" t="s">
        <v>138</v>
      </c>
      <c r="C138" s="19" t="s">
        <v>88</v>
      </c>
      <c r="D138" s="135" t="str">
        <f>VLOOKUP(C138,klasyf!$A$1:$B$430,2,FALSE)</f>
        <v>Zakup materiałów i wyposażenia</v>
      </c>
      <c r="E138" s="69"/>
      <c r="F138" s="69"/>
      <c r="G138" s="69">
        <f t="shared" si="2"/>
        <v>0</v>
      </c>
    </row>
    <row r="139" spans="1:7" s="4" customFormat="1" ht="13.5">
      <c r="A139" s="19" t="s">
        <v>57</v>
      </c>
      <c r="B139" s="19" t="s">
        <v>138</v>
      </c>
      <c r="C139" s="19" t="s">
        <v>105</v>
      </c>
      <c r="D139" s="135" t="str">
        <f>VLOOKUP(C139,klasyf!$A$1:$B$430,2,FALSE)</f>
        <v>Zakup usług zdrowotnych</v>
      </c>
      <c r="E139" s="69">
        <v>100</v>
      </c>
      <c r="F139" s="69">
        <v>40</v>
      </c>
      <c r="G139" s="69">
        <f t="shared" si="2"/>
        <v>140</v>
      </c>
    </row>
    <row r="140" spans="1:7" s="4" customFormat="1" ht="12.75" hidden="1">
      <c r="A140" s="19" t="s">
        <v>57</v>
      </c>
      <c r="B140" s="19" t="s">
        <v>138</v>
      </c>
      <c r="C140" s="19" t="s">
        <v>84</v>
      </c>
      <c r="D140" s="135" t="str">
        <f>VLOOKUP(C140,klasyf!$A$1:$B$430,2,FALSE)</f>
        <v>Zakup pozostałych usług</v>
      </c>
      <c r="E140" s="69"/>
      <c r="F140" s="69"/>
      <c r="G140" s="69">
        <f t="shared" si="1"/>
        <v>0</v>
      </c>
    </row>
    <row r="141" spans="1:7" s="4" customFormat="1" ht="12.75" hidden="1">
      <c r="A141" s="19" t="s">
        <v>57</v>
      </c>
      <c r="B141" s="19" t="s">
        <v>138</v>
      </c>
      <c r="C141" s="19" t="s">
        <v>106</v>
      </c>
      <c r="D141" s="135" t="str">
        <f>VLOOKUP(C141,klasyf!$A$1:$B$430,2,FALSE)</f>
        <v>Zakup usług dostępu do sieci Internet</v>
      </c>
      <c r="E141" s="69"/>
      <c r="F141" s="69"/>
      <c r="G141" s="69">
        <f>SUM(E141:F141)</f>
        <v>0</v>
      </c>
    </row>
    <row r="142" spans="1:7" s="4" customFormat="1" ht="12.75" hidden="1">
      <c r="A142" s="22" t="s">
        <v>57</v>
      </c>
      <c r="B142" s="22" t="s">
        <v>138</v>
      </c>
      <c r="C142" s="22" t="s">
        <v>107</v>
      </c>
      <c r="D142" s="127" t="str">
        <f>VLOOKUP(C142,klasyf!$A$1:$B$430,2,FALSE)</f>
        <v>Zakup usług telekomunikacyjnych telefonii stacjonarnej</v>
      </c>
      <c r="E142" s="70"/>
      <c r="F142" s="70"/>
      <c r="G142" s="70">
        <f>SUM(E142:F142)</f>
        <v>0</v>
      </c>
    </row>
    <row r="143" spans="1:7" s="4" customFormat="1" ht="12.75" hidden="1">
      <c r="A143" s="22" t="s">
        <v>57</v>
      </c>
      <c r="B143" s="22" t="s">
        <v>138</v>
      </c>
      <c r="C143" s="22" t="s">
        <v>109</v>
      </c>
      <c r="D143" s="127" t="str">
        <f>VLOOKUP(C143,klasyf!$A$1:$B$430,2,FALSE)</f>
        <v>Szkolenia pracowników </v>
      </c>
      <c r="E143" s="70"/>
      <c r="F143" s="70"/>
      <c r="G143" s="70">
        <f>SUM(E143:F143)</f>
        <v>0</v>
      </c>
    </row>
    <row r="144" spans="1:7" s="41" customFormat="1" ht="41.25" customHeight="1">
      <c r="A144" s="25" t="s">
        <v>138</v>
      </c>
      <c r="B144" s="25"/>
      <c r="C144" s="25"/>
      <c r="D144" s="133" t="str">
        <f>VLOOKUP(A144,klasyf!$A$1:$B$430,2,FALSE)</f>
        <v>Zespoły obsługi ekonomoczno-administracyjnej szkół</v>
      </c>
      <c r="E144" s="71">
        <f>SUM(E134:E143)</f>
        <v>1800</v>
      </c>
      <c r="F144" s="71">
        <f>SUM(F134:F143)</f>
        <v>0</v>
      </c>
      <c r="G144" s="71">
        <f t="shared" si="1"/>
        <v>1800</v>
      </c>
    </row>
    <row r="145" spans="1:7" s="4" customFormat="1" ht="12.75" hidden="1">
      <c r="A145" s="31" t="s">
        <v>57</v>
      </c>
      <c r="B145" s="31" t="s">
        <v>60</v>
      </c>
      <c r="C145" s="31" t="s">
        <v>84</v>
      </c>
      <c r="D145" s="134" t="str">
        <f>VLOOKUP(C145,klasyf!$A$1:$B$430,2,FALSE)</f>
        <v>Zakup pozostałych usług</v>
      </c>
      <c r="E145" s="63"/>
      <c r="F145" s="63"/>
      <c r="G145" s="63">
        <f t="shared" si="1"/>
        <v>0</v>
      </c>
    </row>
    <row r="146" spans="1:7" s="4" customFormat="1" ht="12.75" hidden="1">
      <c r="A146" s="22" t="s">
        <v>57</v>
      </c>
      <c r="B146" s="22" t="s">
        <v>60</v>
      </c>
      <c r="C146" s="22" t="s">
        <v>84</v>
      </c>
      <c r="D146" s="127" t="str">
        <f>VLOOKUP(C146,klasyf!$A$1:$B$430,2,FALSE)</f>
        <v>Zakup pozostałych usług</v>
      </c>
      <c r="E146" s="70"/>
      <c r="F146" s="70"/>
      <c r="G146" s="70">
        <f t="shared" si="1"/>
        <v>0</v>
      </c>
    </row>
    <row r="147" spans="1:7" s="41" customFormat="1" ht="12.75" customHeight="1" hidden="1">
      <c r="A147" s="25" t="s">
        <v>60</v>
      </c>
      <c r="B147" s="25"/>
      <c r="C147" s="25"/>
      <c r="D147" s="130" t="str">
        <f>VLOOKUP(A147,klasyf!$A$1:$B$430,2,FALSE)</f>
        <v>Pozostała działalność</v>
      </c>
      <c r="E147" s="71">
        <f>SUM(E145:E146)</f>
        <v>0</v>
      </c>
      <c r="F147" s="71">
        <f>SUM(F145:F146)</f>
        <v>0</v>
      </c>
      <c r="G147" s="71">
        <f aca="true" t="shared" si="3" ref="G147:G212">SUM(E147:F147)</f>
        <v>0</v>
      </c>
    </row>
    <row r="148" spans="1:7" s="41" customFormat="1" ht="14.25" customHeight="1">
      <c r="A148" s="28" t="s">
        <v>57</v>
      </c>
      <c r="B148" s="28"/>
      <c r="C148" s="28"/>
      <c r="D148" s="121" t="str">
        <f>VLOOKUP(A148,klasyf!$A$1:$B$430,2,FALSE)</f>
        <v>Oświata i wychowanie</v>
      </c>
      <c r="E148" s="60">
        <f>E105+E111+E115+E131+E133+E144+E147</f>
        <v>136000</v>
      </c>
      <c r="F148" s="60">
        <f>F105+F111+F115+F131+F133+F144+F147</f>
        <v>0</v>
      </c>
      <c r="G148" s="60">
        <f t="shared" si="3"/>
        <v>136000</v>
      </c>
    </row>
    <row r="149" spans="1:7" s="4" customFormat="1" ht="12.75" customHeight="1" hidden="1">
      <c r="A149" s="31" t="s">
        <v>62</v>
      </c>
      <c r="B149" s="31" t="s">
        <v>139</v>
      </c>
      <c r="C149" s="31" t="s">
        <v>90</v>
      </c>
      <c r="D149" s="134" t="str">
        <f>VLOOKUP(C149,klasyf!$A$1:$B$430,2,FALSE)</f>
        <v>Dotacja celowa na pomoc finansową udzielaną między jst na dofinansowanie własnych zadań inwestycyjnych</v>
      </c>
      <c r="E149" s="63"/>
      <c r="F149" s="63"/>
      <c r="G149" s="63">
        <f t="shared" si="3"/>
        <v>0</v>
      </c>
    </row>
    <row r="150" spans="1:7" s="41" customFormat="1" ht="12.75" customHeight="1" hidden="1">
      <c r="A150" s="52" t="s">
        <v>139</v>
      </c>
      <c r="B150" s="52"/>
      <c r="C150" s="52"/>
      <c r="D150" s="172" t="str">
        <f>VLOOKUP(A150,klasyf!$A$1:$B$430,2,FALSE)</f>
        <v>Szpitale ogólne</v>
      </c>
      <c r="E150" s="100">
        <f>SUM(E149)</f>
        <v>0</v>
      </c>
      <c r="F150" s="100">
        <f>SUM(F149)</f>
        <v>0</v>
      </c>
      <c r="G150" s="100">
        <f t="shared" si="3"/>
        <v>0</v>
      </c>
    </row>
    <row r="151" spans="1:7" s="4" customFormat="1" ht="12.75" hidden="1">
      <c r="A151" s="31" t="s">
        <v>62</v>
      </c>
      <c r="B151" s="31" t="s">
        <v>64</v>
      </c>
      <c r="C151" s="31" t="s">
        <v>88</v>
      </c>
      <c r="D151" s="134" t="str">
        <f>VLOOKUP(C151,klasyf!$A$1:$B$430,2,FALSE)</f>
        <v>Zakup materiałów i wyposażenia</v>
      </c>
      <c r="E151" s="63"/>
      <c r="F151" s="63"/>
      <c r="G151" s="63">
        <f t="shared" si="3"/>
        <v>0</v>
      </c>
    </row>
    <row r="152" spans="1:7" s="4" customFormat="1" ht="12.75" hidden="1">
      <c r="A152" s="19" t="s">
        <v>62</v>
      </c>
      <c r="B152" s="19" t="s">
        <v>64</v>
      </c>
      <c r="C152" s="19" t="s">
        <v>84</v>
      </c>
      <c r="D152" s="135" t="str">
        <f>VLOOKUP(C152,klasyf!$A$1:$B$430,2,FALSE)</f>
        <v>Zakup pozostałych usług</v>
      </c>
      <c r="E152" s="69"/>
      <c r="F152" s="69"/>
      <c r="G152" s="69">
        <f t="shared" si="3"/>
        <v>0</v>
      </c>
    </row>
    <row r="153" spans="1:7" s="4" customFormat="1" ht="12.75" customHeight="1" hidden="1">
      <c r="A153" s="52" t="s">
        <v>64</v>
      </c>
      <c r="B153" s="52"/>
      <c r="C153" s="52"/>
      <c r="D153" s="139" t="str">
        <f>VLOOKUP(A153,klasyf!$A$1:$B$430,2,FALSE)</f>
        <v>Przeciwdziałanie alkoholizmowi</v>
      </c>
      <c r="E153" s="75">
        <f>SUM(E151:E152)</f>
        <v>0</v>
      </c>
      <c r="F153" s="75">
        <f>SUM(F151:F152)</f>
        <v>0</v>
      </c>
      <c r="G153" s="75">
        <f t="shared" si="3"/>
        <v>0</v>
      </c>
    </row>
    <row r="154" spans="1:7" s="4" customFormat="1" ht="12.75" hidden="1">
      <c r="A154" s="19" t="s">
        <v>62</v>
      </c>
      <c r="B154" s="19" t="s">
        <v>63</v>
      </c>
      <c r="C154" s="19" t="s">
        <v>84</v>
      </c>
      <c r="D154" s="135" t="str">
        <f>VLOOKUP(C154,klasyf!$A$1:$B$430,2,FALSE)</f>
        <v>Zakup pozostałych usług</v>
      </c>
      <c r="E154" s="69"/>
      <c r="F154" s="69"/>
      <c r="G154" s="69">
        <f t="shared" si="3"/>
        <v>0</v>
      </c>
    </row>
    <row r="155" spans="1:7" s="4" customFormat="1" ht="12.75" hidden="1">
      <c r="A155" s="22" t="s">
        <v>62</v>
      </c>
      <c r="B155" s="22" t="s">
        <v>63</v>
      </c>
      <c r="C155" s="22" t="s">
        <v>92</v>
      </c>
      <c r="D155" s="127" t="str">
        <f>VLOOKUP(C155,klasyf!$A$1:$B$430,2,FALSE)</f>
        <v>Inwestycje</v>
      </c>
      <c r="E155" s="70"/>
      <c r="F155" s="70"/>
      <c r="G155" s="70">
        <f t="shared" si="3"/>
        <v>0</v>
      </c>
    </row>
    <row r="156" spans="1:7" s="41" customFormat="1" ht="12.75" customHeight="1" hidden="1">
      <c r="A156" s="48" t="s">
        <v>63</v>
      </c>
      <c r="B156" s="48"/>
      <c r="C156" s="48"/>
      <c r="D156" s="137" t="str">
        <f>VLOOKUP(A156,klasyf!$A$1:$B$430,2,FALSE)</f>
        <v>Pozostała działalność</v>
      </c>
      <c r="E156" s="64">
        <f>SUM(E154:E155)</f>
        <v>0</v>
      </c>
      <c r="F156" s="64">
        <f>SUM(F154:F155)</f>
        <v>0</v>
      </c>
      <c r="G156" s="64">
        <f t="shared" si="3"/>
        <v>0</v>
      </c>
    </row>
    <row r="157" spans="1:7" s="41" customFormat="1" ht="12.75" customHeight="1" hidden="1">
      <c r="A157" s="28" t="s">
        <v>62</v>
      </c>
      <c r="B157" s="28"/>
      <c r="C157" s="28"/>
      <c r="D157" s="161" t="str">
        <f>VLOOKUP(A157,klasyf!$A$1:$B$430,2,FALSE)</f>
        <v>Ochrona zdrowia</v>
      </c>
      <c r="E157" s="60">
        <f>E150+E153+E156</f>
        <v>0</v>
      </c>
      <c r="F157" s="60">
        <f>F150+F153+F156</f>
        <v>0</v>
      </c>
      <c r="G157" s="60">
        <f t="shared" si="3"/>
        <v>0</v>
      </c>
    </row>
    <row r="158" spans="1:7" s="4" customFormat="1" ht="13.5">
      <c r="A158" s="31" t="s">
        <v>66</v>
      </c>
      <c r="B158" s="31" t="s">
        <v>67</v>
      </c>
      <c r="C158" s="31" t="s">
        <v>140</v>
      </c>
      <c r="D158" s="134" t="str">
        <f>VLOOKUP(C158,klasyf!$A$1:$B$430,2,FALSE)</f>
        <v>Świadczenia społeczne</v>
      </c>
      <c r="E158" s="63">
        <v>1583354</v>
      </c>
      <c r="F158" s="63">
        <v>-14772</v>
      </c>
      <c r="G158" s="63">
        <f t="shared" si="3"/>
        <v>1568582</v>
      </c>
    </row>
    <row r="159" spans="1:7" s="4" customFormat="1" ht="13.5">
      <c r="A159" s="19" t="s">
        <v>66</v>
      </c>
      <c r="B159" s="19" t="s">
        <v>67</v>
      </c>
      <c r="C159" s="19" t="s">
        <v>95</v>
      </c>
      <c r="D159" s="135" t="str">
        <f>VLOOKUP(C159,klasyf!$A$1:$B$430,2,FALSE)</f>
        <v>Wynagrodzenia osobowe</v>
      </c>
      <c r="E159" s="69">
        <v>29000</v>
      </c>
      <c r="F159" s="69">
        <v>-1000</v>
      </c>
      <c r="G159" s="69">
        <f t="shared" si="3"/>
        <v>28000</v>
      </c>
    </row>
    <row r="160" spans="1:7" s="4" customFormat="1" ht="26.25">
      <c r="A160" s="19" t="s">
        <v>66</v>
      </c>
      <c r="B160" s="19" t="s">
        <v>67</v>
      </c>
      <c r="C160" s="19" t="s">
        <v>101</v>
      </c>
      <c r="D160" s="135" t="str">
        <f>VLOOKUP(C160,klasyf!$A$1:$B$430,2,FALSE)</f>
        <v>Składki na ubezpieczenie społeczne</v>
      </c>
      <c r="E160" s="69">
        <v>8300</v>
      </c>
      <c r="F160" s="69">
        <v>-3000</v>
      </c>
      <c r="G160" s="69">
        <f t="shared" si="3"/>
        <v>5300</v>
      </c>
    </row>
    <row r="161" spans="1:7" s="4" customFormat="1" ht="13.5">
      <c r="A161" s="19" t="s">
        <v>66</v>
      </c>
      <c r="B161" s="19" t="s">
        <v>67</v>
      </c>
      <c r="C161" s="19" t="s">
        <v>104</v>
      </c>
      <c r="D161" s="135" t="str">
        <f>VLOOKUP(C161,klasyf!$A$1:$B$430,2,FALSE)</f>
        <v>Wynagrodzenia bezosobowe</v>
      </c>
      <c r="E161" s="69">
        <v>170</v>
      </c>
      <c r="F161" s="69">
        <v>-170</v>
      </c>
      <c r="G161" s="69">
        <f>SUM(E161:F161)</f>
        <v>0</v>
      </c>
    </row>
    <row r="162" spans="1:7" s="4" customFormat="1" ht="13.5">
      <c r="A162" s="19" t="s">
        <v>66</v>
      </c>
      <c r="B162" s="19" t="s">
        <v>67</v>
      </c>
      <c r="C162" s="19" t="s">
        <v>88</v>
      </c>
      <c r="D162" s="135" t="str">
        <f>VLOOKUP(C162,klasyf!$A$1:$B$430,2,FALSE)</f>
        <v>Zakup materiałów i wyposażenia</v>
      </c>
      <c r="E162" s="69">
        <v>1800</v>
      </c>
      <c r="F162" s="69">
        <v>-500</v>
      </c>
      <c r="G162" s="69">
        <f t="shared" si="3"/>
        <v>1300</v>
      </c>
    </row>
    <row r="163" spans="1:7" s="4" customFormat="1" ht="12.75" hidden="1">
      <c r="A163" s="19" t="s">
        <v>66</v>
      </c>
      <c r="B163" s="19" t="s">
        <v>67</v>
      </c>
      <c r="C163" s="19" t="s">
        <v>84</v>
      </c>
      <c r="D163" s="135" t="str">
        <f>VLOOKUP(C163,klasyf!$A$1:$B$430,2,FALSE)</f>
        <v>Zakup pozostałych usług</v>
      </c>
      <c r="E163" s="69"/>
      <c r="F163" s="69"/>
      <c r="G163" s="69">
        <f t="shared" si="3"/>
        <v>0</v>
      </c>
    </row>
    <row r="164" spans="1:7" s="4" customFormat="1" ht="45" customHeight="1">
      <c r="A164" s="19" t="s">
        <v>66</v>
      </c>
      <c r="B164" s="19" t="s">
        <v>67</v>
      </c>
      <c r="C164" s="19" t="s">
        <v>107</v>
      </c>
      <c r="D164" s="135" t="str">
        <f>VLOOKUP(C164,klasyf!$A$1:$B$430,2,FALSE)</f>
        <v>Zakup usług telekomunikacyjnych telefonii stacjonarnej</v>
      </c>
      <c r="E164" s="69">
        <v>1000</v>
      </c>
      <c r="F164" s="69">
        <v>-400</v>
      </c>
      <c r="G164" s="69">
        <f>SUM(E164:F164)</f>
        <v>600</v>
      </c>
    </row>
    <row r="165" spans="1:7" s="4" customFormat="1" ht="45" customHeight="1">
      <c r="A165" s="22" t="s">
        <v>66</v>
      </c>
      <c r="B165" s="22" t="s">
        <v>67</v>
      </c>
      <c r="C165" s="22" t="s">
        <v>109</v>
      </c>
      <c r="D165" s="127" t="str">
        <f>VLOOKUP(C165,klasyf!$A$1:$B$430,2,FALSE)</f>
        <v>Szkolenia pracowników </v>
      </c>
      <c r="E165" s="70">
        <v>1100</v>
      </c>
      <c r="F165" s="70">
        <v>-133</v>
      </c>
      <c r="G165" s="70">
        <f>SUM(E165:F165)</f>
        <v>967</v>
      </c>
    </row>
    <row r="166" spans="1:7" s="41" customFormat="1" ht="60" customHeight="1">
      <c r="A166" s="25" t="s">
        <v>67</v>
      </c>
      <c r="B166" s="25"/>
      <c r="C166" s="25"/>
      <c r="D166" s="130">
        <f>VLOOKUP(A166,klasyf!$A$1:$B$430,2,FALSE)</f>
        <v>0</v>
      </c>
      <c r="E166" s="71">
        <f>SUM(E158:E165)</f>
        <v>1624724</v>
      </c>
      <c r="F166" s="71">
        <f>SUM(F158:F165)</f>
        <v>-19975</v>
      </c>
      <c r="G166" s="71">
        <f t="shared" si="3"/>
        <v>1604749</v>
      </c>
    </row>
    <row r="167" spans="1:7" s="4" customFormat="1" ht="26.25">
      <c r="A167" s="173">
        <v>852</v>
      </c>
      <c r="B167" s="173">
        <v>85213</v>
      </c>
      <c r="C167" s="61" t="s">
        <v>141</v>
      </c>
      <c r="D167" s="125" t="str">
        <f>VLOOKUP(C167,klasyf!$A$1:$B$430,2,FALSE)</f>
        <v>Składki na ubezpieczenia zdrowotne</v>
      </c>
      <c r="E167" s="96">
        <v>8194</v>
      </c>
      <c r="F167" s="96">
        <v>174</v>
      </c>
      <c r="G167" s="96">
        <f t="shared" si="3"/>
        <v>8368</v>
      </c>
    </row>
    <row r="168" spans="1:7" s="41" customFormat="1" ht="75" customHeight="1">
      <c r="A168" s="25" t="s">
        <v>68</v>
      </c>
      <c r="B168" s="25"/>
      <c r="C168" s="25"/>
      <c r="D168" s="130">
        <f>VLOOKUP(A168,klasyf!$A$1:$B$430,2,FALSE)</f>
        <v>0</v>
      </c>
      <c r="E168" s="71">
        <f>SUM(E167)</f>
        <v>8194</v>
      </c>
      <c r="F168" s="71">
        <f>SUM(F167)</f>
        <v>174</v>
      </c>
      <c r="G168" s="71">
        <f t="shared" si="3"/>
        <v>8368</v>
      </c>
    </row>
    <row r="169" spans="1:7" s="4" customFormat="1" ht="12.75" hidden="1">
      <c r="A169" s="174">
        <v>852</v>
      </c>
      <c r="B169" s="174">
        <v>85214</v>
      </c>
      <c r="C169" s="31" t="s">
        <v>140</v>
      </c>
      <c r="D169" s="134" t="str">
        <f>VLOOKUP(C169,klasyf!$A$1:$B$430,2,FALSE)</f>
        <v>Świadczenia społeczne</v>
      </c>
      <c r="E169" s="63"/>
      <c r="F169" s="63"/>
      <c r="G169" s="63">
        <f t="shared" si="3"/>
        <v>0</v>
      </c>
    </row>
    <row r="170" spans="1:7" s="41" customFormat="1" ht="12.75" customHeight="1" hidden="1">
      <c r="A170" s="52" t="s">
        <v>69</v>
      </c>
      <c r="B170" s="52"/>
      <c r="C170" s="52"/>
      <c r="D170" s="139">
        <f>VLOOKUP(A170,klasyf!$A$1:$B$430,2,FALSE)</f>
        <v>0</v>
      </c>
      <c r="E170" s="75">
        <f>SUM(E169:E169)</f>
        <v>0</v>
      </c>
      <c r="F170" s="75">
        <f>SUM(F169:F169)</f>
        <v>0</v>
      </c>
      <c r="G170" s="75">
        <f t="shared" si="3"/>
        <v>0</v>
      </c>
    </row>
    <row r="171" spans="1:7" s="4" customFormat="1" ht="12.75" hidden="1">
      <c r="A171" s="175">
        <v>852</v>
      </c>
      <c r="B171" s="175">
        <v>85219</v>
      </c>
      <c r="C171" s="19" t="s">
        <v>95</v>
      </c>
      <c r="D171" s="135" t="str">
        <f>VLOOKUP(C171,klasyf!$A$1:$B$430,2,FALSE)</f>
        <v>Wynagrodzenia osobowe</v>
      </c>
      <c r="E171" s="69"/>
      <c r="F171" s="69"/>
      <c r="G171" s="69">
        <f t="shared" si="3"/>
        <v>0</v>
      </c>
    </row>
    <row r="172" spans="1:7" s="4" customFormat="1" ht="12.75" hidden="1">
      <c r="A172" s="175">
        <v>852</v>
      </c>
      <c r="B172" s="175">
        <v>85219</v>
      </c>
      <c r="C172" s="19" t="s">
        <v>96</v>
      </c>
      <c r="D172" s="135" t="str">
        <f>VLOOKUP(C172,klasyf!$A$1:$B$430,2,FALSE)</f>
        <v>Dodatkowe wynagrodzenie roczne</v>
      </c>
      <c r="E172" s="69"/>
      <c r="F172" s="69"/>
      <c r="G172" s="69">
        <f t="shared" si="3"/>
        <v>0</v>
      </c>
    </row>
    <row r="173" spans="1:7" s="4" customFormat="1" ht="12.75" hidden="1">
      <c r="A173" s="175">
        <v>852</v>
      </c>
      <c r="B173" s="175">
        <v>85219</v>
      </c>
      <c r="C173" s="19" t="s">
        <v>101</v>
      </c>
      <c r="D173" s="135" t="str">
        <f>VLOOKUP(C173,klasyf!$A$1:$B$430,2,FALSE)</f>
        <v>Składki na ubezpieczenie społeczne</v>
      </c>
      <c r="E173" s="69"/>
      <c r="F173" s="69"/>
      <c r="G173" s="69">
        <f t="shared" si="3"/>
        <v>0</v>
      </c>
    </row>
    <row r="174" spans="1:7" s="4" customFormat="1" ht="12.75" customHeight="1" hidden="1">
      <c r="A174" s="175">
        <v>852</v>
      </c>
      <c r="B174" s="175">
        <v>85219</v>
      </c>
      <c r="C174" s="19" t="s">
        <v>88</v>
      </c>
      <c r="D174" s="135">
        <f>VLOOKUP(C174,klasyf!$A$1:$B$430,2,FALSE)</f>
        <v>0</v>
      </c>
      <c r="E174" s="69"/>
      <c r="F174" s="69"/>
      <c r="G174" s="69">
        <f t="shared" si="3"/>
        <v>0</v>
      </c>
    </row>
    <row r="175" spans="1:7" s="4" customFormat="1" ht="12.75" hidden="1">
      <c r="A175" s="175">
        <v>852</v>
      </c>
      <c r="B175" s="175">
        <v>85219</v>
      </c>
      <c r="C175" s="19" t="s">
        <v>84</v>
      </c>
      <c r="D175" s="135" t="str">
        <f>VLOOKUP(C175,klasyf!$A$1:$B$430,2,FALSE)</f>
        <v>Zakup pozostałych usług</v>
      </c>
      <c r="E175" s="69"/>
      <c r="F175" s="69"/>
      <c r="G175" s="69">
        <f t="shared" si="3"/>
        <v>0</v>
      </c>
    </row>
    <row r="176" spans="1:7" s="4" customFormat="1" ht="12.75" customHeight="1" hidden="1">
      <c r="A176" s="175">
        <v>852</v>
      </c>
      <c r="B176" s="175">
        <v>85219</v>
      </c>
      <c r="C176" s="19" t="s">
        <v>106</v>
      </c>
      <c r="D176" s="135">
        <f>VLOOKUP(C176,klasyf!$A$1:$B$430,2,FALSE)</f>
        <v>0</v>
      </c>
      <c r="E176" s="69"/>
      <c r="F176" s="69"/>
      <c r="G176" s="69">
        <f t="shared" si="3"/>
        <v>0</v>
      </c>
    </row>
    <row r="177" spans="1:7" s="4" customFormat="1" ht="12.75" customHeight="1" hidden="1">
      <c r="A177" s="175">
        <v>852</v>
      </c>
      <c r="B177" s="175">
        <v>85219</v>
      </c>
      <c r="C177" s="19" t="s">
        <v>107</v>
      </c>
      <c r="D177" s="135">
        <f>VLOOKUP(C177,klasyf!$A$1:$B$430,2,FALSE)</f>
        <v>0</v>
      </c>
      <c r="E177" s="69"/>
      <c r="F177" s="69"/>
      <c r="G177" s="69">
        <f t="shared" si="3"/>
        <v>0</v>
      </c>
    </row>
    <row r="178" spans="1:7" s="4" customFormat="1" ht="12.75" hidden="1">
      <c r="A178" s="176">
        <v>852</v>
      </c>
      <c r="B178" s="176">
        <v>85219</v>
      </c>
      <c r="C178" s="22" t="s">
        <v>142</v>
      </c>
      <c r="D178" s="127" t="str">
        <f>VLOOKUP(C178,klasyf!$A$1:$B$430,2,FALSE)</f>
        <v>Odpis na ZFŚS</v>
      </c>
      <c r="E178" s="70"/>
      <c r="F178" s="70"/>
      <c r="G178" s="70">
        <f>SUM(E178:F178)</f>
        <v>0</v>
      </c>
    </row>
    <row r="179" spans="1:7" s="41" customFormat="1" ht="12.75" customHeight="1" hidden="1">
      <c r="A179" s="25" t="s">
        <v>143</v>
      </c>
      <c r="B179" s="25"/>
      <c r="C179" s="25"/>
      <c r="D179" s="130">
        <f>VLOOKUP(A179,klasyf!$A$1:$B$430,2,FALSE)</f>
        <v>0</v>
      </c>
      <c r="E179" s="71">
        <f>SUM(E171:E177)</f>
        <v>0</v>
      </c>
      <c r="F179" s="71">
        <f>SUM(F171:F177)</f>
        <v>0</v>
      </c>
      <c r="G179" s="71">
        <f t="shared" si="3"/>
        <v>0</v>
      </c>
    </row>
    <row r="180" spans="1:7" s="4" customFormat="1" ht="12.75" customHeight="1" hidden="1">
      <c r="A180" s="174">
        <v>852</v>
      </c>
      <c r="B180" s="174">
        <v>85295</v>
      </c>
      <c r="C180" s="31" t="s">
        <v>144</v>
      </c>
      <c r="D180" s="134">
        <f>VLOOKUP(C180,klasyf!$A$1:$B$430,2,FALSE)</f>
        <v>0</v>
      </c>
      <c r="E180" s="63"/>
      <c r="F180" s="63"/>
      <c r="G180" s="77">
        <f t="shared" si="3"/>
        <v>0</v>
      </c>
    </row>
    <row r="181" spans="1:7" s="4" customFormat="1" ht="12.75" customHeight="1" hidden="1">
      <c r="A181" s="175">
        <v>852</v>
      </c>
      <c r="B181" s="175">
        <v>85295</v>
      </c>
      <c r="C181" s="19" t="s">
        <v>145</v>
      </c>
      <c r="D181" s="135">
        <f>VLOOKUP(C181,klasyf!$A$1:$B$430,2,FALSE)</f>
        <v>0</v>
      </c>
      <c r="E181" s="69"/>
      <c r="F181" s="69"/>
      <c r="G181" s="69">
        <f t="shared" si="3"/>
        <v>0</v>
      </c>
    </row>
    <row r="182" spans="1:7" s="4" customFormat="1" ht="12.75" customHeight="1" hidden="1">
      <c r="A182" s="175">
        <v>852</v>
      </c>
      <c r="B182" s="175">
        <v>85295</v>
      </c>
      <c r="C182" s="19" t="s">
        <v>146</v>
      </c>
      <c r="D182" s="135">
        <f>VLOOKUP(C182,klasyf!$A$1:$B$430,2,FALSE)</f>
        <v>0</v>
      </c>
      <c r="E182" s="69"/>
      <c r="F182" s="69"/>
      <c r="G182" s="69">
        <f t="shared" si="3"/>
        <v>0</v>
      </c>
    </row>
    <row r="183" spans="1:7" s="4" customFormat="1" ht="12.75" customHeight="1" hidden="1">
      <c r="A183" s="175">
        <v>852</v>
      </c>
      <c r="B183" s="175">
        <v>85295</v>
      </c>
      <c r="C183" s="19" t="s">
        <v>147</v>
      </c>
      <c r="D183" s="135">
        <f>VLOOKUP(C183,klasyf!$A$1:$B$430,2,FALSE)</f>
        <v>0</v>
      </c>
      <c r="E183" s="177"/>
      <c r="F183" s="69"/>
      <c r="G183" s="69">
        <f t="shared" si="3"/>
        <v>0</v>
      </c>
    </row>
    <row r="184" spans="1:7" s="4" customFormat="1" ht="12.75" customHeight="1" hidden="1">
      <c r="A184" s="175">
        <v>852</v>
      </c>
      <c r="B184" s="175">
        <v>85295</v>
      </c>
      <c r="C184" s="19" t="s">
        <v>148</v>
      </c>
      <c r="D184" s="135">
        <f>VLOOKUP(C184,klasyf!$A$1:$B$430,2,FALSE)</f>
        <v>0</v>
      </c>
      <c r="E184" s="177"/>
      <c r="F184" s="69"/>
      <c r="G184" s="69">
        <f t="shared" si="3"/>
        <v>0</v>
      </c>
    </row>
    <row r="185" spans="1:7" s="4" customFormat="1" ht="12.75" customHeight="1" hidden="1">
      <c r="A185" s="175">
        <v>852</v>
      </c>
      <c r="B185" s="175">
        <v>85295</v>
      </c>
      <c r="C185" s="19" t="s">
        <v>149</v>
      </c>
      <c r="D185" s="135">
        <f>VLOOKUP(C185,klasyf!$A$1:$B$430,2,FALSE)</f>
        <v>0</v>
      </c>
      <c r="E185" s="69"/>
      <c r="F185" s="69"/>
      <c r="G185" s="69">
        <f t="shared" si="3"/>
        <v>0</v>
      </c>
    </row>
    <row r="186" spans="1:7" s="4" customFormat="1" ht="12.75" customHeight="1" hidden="1">
      <c r="A186" s="175">
        <v>852</v>
      </c>
      <c r="B186" s="175">
        <v>85295</v>
      </c>
      <c r="C186" s="19" t="s">
        <v>150</v>
      </c>
      <c r="D186" s="135">
        <f>VLOOKUP(C186,klasyf!$A$1:$B$430,2,FALSE)</f>
        <v>0</v>
      </c>
      <c r="E186" s="69"/>
      <c r="F186" s="69"/>
      <c r="G186" s="69">
        <f t="shared" si="3"/>
        <v>0</v>
      </c>
    </row>
    <row r="187" spans="1:7" s="4" customFormat="1" ht="12.75" customHeight="1" hidden="1">
      <c r="A187" s="175">
        <v>852</v>
      </c>
      <c r="B187" s="175">
        <v>85295</v>
      </c>
      <c r="C187" s="19" t="s">
        <v>151</v>
      </c>
      <c r="D187" s="135">
        <f>VLOOKUP(C187,klasyf!$A$1:$B$430,2,FALSE)</f>
        <v>0</v>
      </c>
      <c r="E187" s="69"/>
      <c r="F187" s="69"/>
      <c r="G187" s="69">
        <f t="shared" si="3"/>
        <v>0</v>
      </c>
    </row>
    <row r="188" spans="1:7" s="4" customFormat="1" ht="12.75" customHeight="1" hidden="1">
      <c r="A188" s="175">
        <v>852</v>
      </c>
      <c r="B188" s="175">
        <v>85295</v>
      </c>
      <c r="C188" s="19" t="s">
        <v>152</v>
      </c>
      <c r="D188" s="135">
        <f>VLOOKUP(C188,klasyf!$A$1:$B$430,2,FALSE)</f>
        <v>0</v>
      </c>
      <c r="E188" s="69"/>
      <c r="F188" s="69"/>
      <c r="G188" s="69">
        <f t="shared" si="3"/>
        <v>0</v>
      </c>
    </row>
    <row r="189" spans="1:7" s="4" customFormat="1" ht="12.75" customHeight="1" hidden="1">
      <c r="A189" s="175">
        <v>852</v>
      </c>
      <c r="B189" s="175">
        <v>85295</v>
      </c>
      <c r="C189" s="19" t="s">
        <v>153</v>
      </c>
      <c r="D189" s="135">
        <f>VLOOKUP(C189,klasyf!$A$1:$B$430,2,FALSE)</f>
        <v>0</v>
      </c>
      <c r="E189" s="69"/>
      <c r="F189" s="69"/>
      <c r="G189" s="69">
        <f t="shared" si="3"/>
        <v>0</v>
      </c>
    </row>
    <row r="190" spans="1:7" s="4" customFormat="1" ht="12.75" customHeight="1" hidden="1">
      <c r="A190" s="175">
        <v>852</v>
      </c>
      <c r="B190" s="175">
        <v>85295</v>
      </c>
      <c r="C190" s="19" t="s">
        <v>154</v>
      </c>
      <c r="D190" s="135">
        <f>VLOOKUP(C190,klasyf!$A$1:$B$430,2,FALSE)</f>
        <v>0</v>
      </c>
      <c r="E190" s="69"/>
      <c r="F190" s="69"/>
      <c r="G190" s="69">
        <f t="shared" si="3"/>
        <v>0</v>
      </c>
    </row>
    <row r="191" spans="1:7" s="4" customFormat="1" ht="12.75" customHeight="1" hidden="1">
      <c r="A191" s="175">
        <v>852</v>
      </c>
      <c r="B191" s="175">
        <v>85295</v>
      </c>
      <c r="C191" s="19" t="s">
        <v>155</v>
      </c>
      <c r="D191" s="135">
        <f>VLOOKUP(C191,klasyf!$A$1:$B$430,2,FALSE)</f>
        <v>0</v>
      </c>
      <c r="E191" s="69"/>
      <c r="F191" s="69"/>
      <c r="G191" s="69">
        <f t="shared" si="3"/>
        <v>0</v>
      </c>
    </row>
    <row r="192" spans="1:7" s="4" customFormat="1" ht="12.75" customHeight="1" hidden="1">
      <c r="A192" s="175">
        <v>852</v>
      </c>
      <c r="B192" s="175">
        <v>85295</v>
      </c>
      <c r="C192" s="19" t="s">
        <v>156</v>
      </c>
      <c r="D192" s="135">
        <f>VLOOKUP(C192,klasyf!$A$1:$B$430,2,FALSE)</f>
        <v>0</v>
      </c>
      <c r="E192" s="69"/>
      <c r="F192" s="69"/>
      <c r="G192" s="69">
        <f t="shared" si="3"/>
        <v>0</v>
      </c>
    </row>
    <row r="193" spans="1:7" s="4" customFormat="1" ht="12.75" customHeight="1" hidden="1">
      <c r="A193" s="175">
        <v>852</v>
      </c>
      <c r="B193" s="175">
        <v>85295</v>
      </c>
      <c r="C193" s="19" t="s">
        <v>157</v>
      </c>
      <c r="D193" s="135">
        <f>VLOOKUP(C193,klasyf!$A$1:$B$430,2,FALSE)</f>
        <v>0</v>
      </c>
      <c r="E193" s="69"/>
      <c r="F193" s="69"/>
      <c r="G193" s="69">
        <f t="shared" si="3"/>
        <v>0</v>
      </c>
    </row>
    <row r="194" spans="1:7" s="4" customFormat="1" ht="12.75" customHeight="1" hidden="1">
      <c r="A194" s="175">
        <v>852</v>
      </c>
      <c r="B194" s="175">
        <v>85295</v>
      </c>
      <c r="C194" s="19" t="s">
        <v>158</v>
      </c>
      <c r="D194" s="135">
        <f>VLOOKUP(C194,klasyf!$A$1:$B$430,2,FALSE)</f>
        <v>0</v>
      </c>
      <c r="E194" s="69"/>
      <c r="F194" s="69"/>
      <c r="G194" s="69">
        <f t="shared" si="3"/>
        <v>0</v>
      </c>
    </row>
    <row r="195" spans="1:7" s="4" customFormat="1" ht="12.75" customHeight="1" hidden="1">
      <c r="A195" s="175">
        <v>852</v>
      </c>
      <c r="B195" s="175">
        <v>85295</v>
      </c>
      <c r="C195" s="19" t="s">
        <v>159</v>
      </c>
      <c r="D195" s="135">
        <f>VLOOKUP(C195,klasyf!$A$1:$B$430,2,FALSE)</f>
        <v>0</v>
      </c>
      <c r="E195" s="69"/>
      <c r="F195" s="69"/>
      <c r="G195" s="69">
        <f t="shared" si="3"/>
        <v>0</v>
      </c>
    </row>
    <row r="196" spans="1:7" s="4" customFormat="1" ht="12.75" customHeight="1" hidden="1">
      <c r="A196" s="175">
        <v>852</v>
      </c>
      <c r="B196" s="175">
        <v>85295</v>
      </c>
      <c r="C196" s="19" t="s">
        <v>160</v>
      </c>
      <c r="D196" s="135">
        <f>VLOOKUP(C196,klasyf!$A$1:$B$430,2,FALSE)</f>
        <v>0</v>
      </c>
      <c r="E196" s="69"/>
      <c r="F196" s="69"/>
      <c r="G196" s="69">
        <f t="shared" si="3"/>
        <v>0</v>
      </c>
    </row>
    <row r="197" spans="1:7" s="4" customFormat="1" ht="12.75" customHeight="1" hidden="1">
      <c r="A197" s="175">
        <v>852</v>
      </c>
      <c r="B197" s="175">
        <v>85295</v>
      </c>
      <c r="C197" s="19" t="s">
        <v>161</v>
      </c>
      <c r="D197" s="135">
        <f>VLOOKUP(C197,klasyf!$A$1:$B$430,2,FALSE)</f>
        <v>0</v>
      </c>
      <c r="E197" s="69"/>
      <c r="F197" s="69"/>
      <c r="G197" s="69">
        <f t="shared" si="3"/>
        <v>0</v>
      </c>
    </row>
    <row r="198" spans="1:7" s="4" customFormat="1" ht="12.75" customHeight="1" hidden="1">
      <c r="A198" s="175">
        <v>852</v>
      </c>
      <c r="B198" s="175">
        <v>85295</v>
      </c>
      <c r="C198" s="19" t="s">
        <v>162</v>
      </c>
      <c r="D198" s="135">
        <f>VLOOKUP(C198,klasyf!$A$1:$B$430,2,FALSE)</f>
        <v>0</v>
      </c>
      <c r="E198" s="69"/>
      <c r="F198" s="69"/>
      <c r="G198" s="69">
        <f t="shared" si="3"/>
        <v>0</v>
      </c>
    </row>
    <row r="199" spans="1:7" s="4" customFormat="1" ht="12.75" customHeight="1" hidden="1">
      <c r="A199" s="175">
        <v>852</v>
      </c>
      <c r="B199" s="175">
        <v>85295</v>
      </c>
      <c r="C199" s="19" t="s">
        <v>163</v>
      </c>
      <c r="D199" s="135">
        <f>VLOOKUP(C199,klasyf!$A$1:$B$430,2,FALSE)</f>
        <v>0</v>
      </c>
      <c r="E199" s="69"/>
      <c r="F199" s="69"/>
      <c r="G199" s="69">
        <f t="shared" si="3"/>
        <v>0</v>
      </c>
    </row>
    <row r="200" spans="1:7" s="4" customFormat="1" ht="12.75" customHeight="1" hidden="1">
      <c r="A200" s="175">
        <v>852</v>
      </c>
      <c r="B200" s="175">
        <v>85295</v>
      </c>
      <c r="C200" s="19" t="s">
        <v>164</v>
      </c>
      <c r="D200" s="135">
        <f>VLOOKUP(C200,klasyf!$A$1:$B$430,2,FALSE)</f>
        <v>0</v>
      </c>
      <c r="E200" s="178"/>
      <c r="F200" s="69"/>
      <c r="G200" s="69">
        <f t="shared" si="3"/>
        <v>0</v>
      </c>
    </row>
    <row r="201" spans="1:7" s="4" customFormat="1" ht="12.75" customHeight="1" hidden="1">
      <c r="A201" s="175">
        <v>852</v>
      </c>
      <c r="B201" s="175">
        <v>85295</v>
      </c>
      <c r="C201" s="19" t="s">
        <v>165</v>
      </c>
      <c r="D201" s="135">
        <f>VLOOKUP(C201,klasyf!$A$1:$B$430,2,FALSE)</f>
        <v>0</v>
      </c>
      <c r="E201" s="178"/>
      <c r="F201" s="69"/>
      <c r="G201" s="69">
        <f t="shared" si="3"/>
        <v>0</v>
      </c>
    </row>
    <row r="202" spans="1:7" s="4" customFormat="1" ht="12.75" customHeight="1" hidden="1">
      <c r="A202" s="175">
        <v>852</v>
      </c>
      <c r="B202" s="175">
        <v>85295</v>
      </c>
      <c r="C202" s="19" t="s">
        <v>166</v>
      </c>
      <c r="D202" s="135">
        <f>VLOOKUP(C202,klasyf!$A$1:$B$430,2,FALSE)</f>
        <v>0</v>
      </c>
      <c r="E202" s="178"/>
      <c r="F202" s="69"/>
      <c r="G202" s="69">
        <f t="shared" si="3"/>
        <v>0</v>
      </c>
    </row>
    <row r="203" spans="1:7" s="4" customFormat="1" ht="12.75" customHeight="1" hidden="1">
      <c r="A203" s="175">
        <v>852</v>
      </c>
      <c r="B203" s="175">
        <v>85295</v>
      </c>
      <c r="C203" s="19" t="s">
        <v>167</v>
      </c>
      <c r="D203" s="135">
        <f>VLOOKUP(C203,klasyf!$A$1:$B$430,2,FALSE)</f>
        <v>0</v>
      </c>
      <c r="E203" s="178"/>
      <c r="F203" s="69"/>
      <c r="G203" s="69">
        <f t="shared" si="3"/>
        <v>0</v>
      </c>
    </row>
    <row r="204" spans="1:7" s="4" customFormat="1" ht="12.75" customHeight="1" hidden="1">
      <c r="A204" s="175">
        <v>852</v>
      </c>
      <c r="B204" s="175">
        <v>85295</v>
      </c>
      <c r="C204" s="19" t="s">
        <v>168</v>
      </c>
      <c r="D204" s="135">
        <f>VLOOKUP(C204,klasyf!$A$1:$B$430,2,FALSE)</f>
        <v>0</v>
      </c>
      <c r="E204" s="178"/>
      <c r="F204" s="69"/>
      <c r="G204" s="69">
        <f t="shared" si="3"/>
        <v>0</v>
      </c>
    </row>
    <row r="205" spans="1:7" s="4" customFormat="1" ht="12.75" customHeight="1" hidden="1">
      <c r="A205" s="19" t="s">
        <v>66</v>
      </c>
      <c r="B205" s="19" t="s">
        <v>70</v>
      </c>
      <c r="C205" s="19" t="s">
        <v>169</v>
      </c>
      <c r="D205" s="135">
        <f>VLOOKUP(C205,klasyf!$A$1:$B$430,2,FALSE)</f>
        <v>0</v>
      </c>
      <c r="E205" s="69"/>
      <c r="F205" s="69"/>
      <c r="G205" s="69">
        <f t="shared" si="3"/>
        <v>0</v>
      </c>
    </row>
    <row r="206" spans="1:7" s="4" customFormat="1" ht="12.75" customHeight="1" hidden="1">
      <c r="A206" s="19" t="s">
        <v>66</v>
      </c>
      <c r="B206" s="19" t="s">
        <v>70</v>
      </c>
      <c r="C206" s="19" t="s">
        <v>170</v>
      </c>
      <c r="D206" s="135">
        <f>VLOOKUP(C206,klasyf!$A$1:$B$430,2,FALSE)</f>
        <v>0</v>
      </c>
      <c r="E206" s="169"/>
      <c r="F206" s="169"/>
      <c r="G206" s="169">
        <f t="shared" si="3"/>
        <v>0</v>
      </c>
    </row>
    <row r="207" spans="1:7" s="4" customFormat="1" ht="12.75" customHeight="1" hidden="1">
      <c r="A207" s="19" t="s">
        <v>66</v>
      </c>
      <c r="B207" s="19" t="s">
        <v>70</v>
      </c>
      <c r="C207" s="19" t="s">
        <v>169</v>
      </c>
      <c r="D207" s="135">
        <f>VLOOKUP(C207,klasyf!$A$1:$B$430,2,FALSE)</f>
        <v>0</v>
      </c>
      <c r="E207" s="169"/>
      <c r="F207" s="169"/>
      <c r="G207" s="169">
        <f t="shared" si="3"/>
        <v>0</v>
      </c>
    </row>
    <row r="208" spans="1:7" s="4" customFormat="1" ht="12.75" customHeight="1" hidden="1">
      <c r="A208" s="22" t="s">
        <v>66</v>
      </c>
      <c r="B208" s="22" t="s">
        <v>70</v>
      </c>
      <c r="C208" s="179" t="s">
        <v>171</v>
      </c>
      <c r="D208" s="127">
        <f>VLOOKUP(C208,klasyf!$A$1:$B$430,2,FALSE)</f>
        <v>0</v>
      </c>
      <c r="E208" s="180"/>
      <c r="F208" s="180"/>
      <c r="G208" s="180">
        <f t="shared" si="3"/>
        <v>0</v>
      </c>
    </row>
    <row r="209" spans="1:7" s="4" customFormat="1" ht="12.75" customHeight="1" hidden="1">
      <c r="A209" s="25" t="s">
        <v>70</v>
      </c>
      <c r="B209" s="25"/>
      <c r="C209" s="25"/>
      <c r="D209" s="130">
        <f>VLOOKUP(A209,klasyf!$A$1:$B$430,2,FALSE)</f>
        <v>0</v>
      </c>
      <c r="E209" s="181">
        <f>SUM(E180:E208)</f>
        <v>0</v>
      </c>
      <c r="F209" s="181">
        <f>SUM(F180:F208)</f>
        <v>0</v>
      </c>
      <c r="G209" s="181">
        <f t="shared" si="3"/>
        <v>0</v>
      </c>
    </row>
    <row r="210" spans="1:7" s="41" customFormat="1" ht="18" customHeight="1">
      <c r="A210" s="28" t="s">
        <v>66</v>
      </c>
      <c r="B210" s="28"/>
      <c r="C210" s="28"/>
      <c r="D210" s="29">
        <f>VLOOKUP(A210,klasyf!$A$1:$B$430,2,FALSE)</f>
        <v>0</v>
      </c>
      <c r="E210" s="182">
        <f>E166+E168+E170+E179+E209</f>
        <v>1632918</v>
      </c>
      <c r="F210" s="182">
        <f>F166+F168+F170+F179+F209</f>
        <v>-19801</v>
      </c>
      <c r="G210" s="182">
        <f t="shared" si="3"/>
        <v>1613117</v>
      </c>
    </row>
    <row r="211" spans="1:7" s="4" customFormat="1" ht="12.75" customHeight="1" hidden="1">
      <c r="A211" s="61" t="s">
        <v>73</v>
      </c>
      <c r="B211" s="61" t="s">
        <v>74</v>
      </c>
      <c r="C211" s="61" t="s">
        <v>172</v>
      </c>
      <c r="D211" s="125">
        <f>VLOOKUP(C211,klasyf!$A$1:$B$430,2,FALSE)</f>
        <v>0</v>
      </c>
      <c r="E211" s="96"/>
      <c r="F211" s="96"/>
      <c r="G211" s="96">
        <f t="shared" si="3"/>
        <v>0</v>
      </c>
    </row>
    <row r="212" spans="1:7" s="41" customFormat="1" ht="12.75" customHeight="1" hidden="1">
      <c r="A212" s="25" t="s">
        <v>74</v>
      </c>
      <c r="B212" s="25"/>
      <c r="C212" s="25"/>
      <c r="D212" s="130">
        <f>VLOOKUP(A212,klasyf!$A$1:$B$430,2,FALSE)</f>
        <v>0</v>
      </c>
      <c r="E212" s="71">
        <f>SUM(E211)</f>
        <v>0</v>
      </c>
      <c r="F212" s="71">
        <f>SUM(F211)</f>
        <v>0</v>
      </c>
      <c r="G212" s="71">
        <f t="shared" si="3"/>
        <v>0</v>
      </c>
    </row>
    <row r="213" spans="1:7" s="41" customFormat="1" ht="12.75" customHeight="1" hidden="1">
      <c r="A213" s="28" t="s">
        <v>73</v>
      </c>
      <c r="B213" s="28"/>
      <c r="C213" s="28"/>
      <c r="D213" s="29">
        <f>VLOOKUP(A213,klasyf!$A$1:$B$430,2,FALSE)</f>
        <v>0</v>
      </c>
      <c r="E213" s="60">
        <f>E212</f>
        <v>0</v>
      </c>
      <c r="F213" s="60">
        <f>F212</f>
        <v>0</v>
      </c>
      <c r="G213" s="60">
        <f aca="true" t="shared" si="4" ref="G213:G246">SUM(E213:F213)</f>
        <v>0</v>
      </c>
    </row>
    <row r="214" spans="1:8" s="4" customFormat="1" ht="12.75" customHeight="1" hidden="1">
      <c r="A214" s="31" t="s">
        <v>75</v>
      </c>
      <c r="B214" s="31" t="s">
        <v>76</v>
      </c>
      <c r="C214" s="31" t="s">
        <v>92</v>
      </c>
      <c r="D214" s="134">
        <f>VLOOKUP(C214,klasyf!$A$1:$B$430,2,FALSE)</f>
        <v>0</v>
      </c>
      <c r="E214" s="77"/>
      <c r="F214" s="63"/>
      <c r="G214" s="63">
        <f t="shared" si="4"/>
        <v>0</v>
      </c>
      <c r="H214" s="142"/>
    </row>
    <row r="215" spans="1:8" s="4" customFormat="1" ht="12.75" customHeight="1" hidden="1">
      <c r="A215" s="61" t="s">
        <v>75</v>
      </c>
      <c r="B215" s="61" t="s">
        <v>76</v>
      </c>
      <c r="C215" s="61" t="s">
        <v>111</v>
      </c>
      <c r="D215" s="132">
        <f>VLOOKUP(C215,klasyf!$A$1:$B$430,2,FALSE)</f>
        <v>0</v>
      </c>
      <c r="E215" s="152"/>
      <c r="F215" s="96"/>
      <c r="G215" s="96">
        <f t="shared" si="4"/>
        <v>0</v>
      </c>
      <c r="H215" s="142"/>
    </row>
    <row r="216" spans="1:8" s="41" customFormat="1" ht="12.75" customHeight="1" hidden="1">
      <c r="A216" s="25" t="s">
        <v>76</v>
      </c>
      <c r="B216" s="25"/>
      <c r="C216" s="25"/>
      <c r="D216" s="133">
        <f>VLOOKUP(A216,klasyf!$A$1:$B$430,2,FALSE)</f>
        <v>0</v>
      </c>
      <c r="E216" s="83">
        <f>SUM(E214:E215)</f>
        <v>0</v>
      </c>
      <c r="F216" s="83">
        <f>SUM(F214:F215)</f>
        <v>0</v>
      </c>
      <c r="G216" s="71">
        <f t="shared" si="4"/>
        <v>0</v>
      </c>
      <c r="H216" s="160"/>
    </row>
    <row r="217" spans="1:7" s="4" customFormat="1" ht="12.75" customHeight="1" hidden="1">
      <c r="A217" s="31" t="s">
        <v>75</v>
      </c>
      <c r="B217" s="31" t="s">
        <v>173</v>
      </c>
      <c r="C217" s="31" t="s">
        <v>119</v>
      </c>
      <c r="D217" s="156">
        <f>VLOOKUP(C217,klasyf!$A$1:$B$430,2,FALSE)</f>
        <v>0</v>
      </c>
      <c r="E217" s="63"/>
      <c r="F217" s="63"/>
      <c r="G217" s="63">
        <f t="shared" si="4"/>
        <v>0</v>
      </c>
    </row>
    <row r="218" spans="1:7" s="4" customFormat="1" ht="12.75" customHeight="1" hidden="1">
      <c r="A218" s="19" t="s">
        <v>75</v>
      </c>
      <c r="B218" s="19" t="s">
        <v>173</v>
      </c>
      <c r="C218" s="19" t="s">
        <v>84</v>
      </c>
      <c r="D218" s="135">
        <f>VLOOKUP(C218,klasyf!$A$1:$B$430,2,FALSE)</f>
        <v>0</v>
      </c>
      <c r="E218" s="69"/>
      <c r="F218" s="69"/>
      <c r="G218" s="69">
        <f t="shared" si="4"/>
        <v>0</v>
      </c>
    </row>
    <row r="219" spans="1:7" s="183" customFormat="1" ht="12.75" customHeight="1" hidden="1">
      <c r="A219" s="22" t="s">
        <v>75</v>
      </c>
      <c r="B219" s="22" t="s">
        <v>173</v>
      </c>
      <c r="C219" s="22" t="s">
        <v>92</v>
      </c>
      <c r="D219" s="127">
        <f>VLOOKUP(C219,klasyf!$A$1:$B$430,2,FALSE)</f>
        <v>0</v>
      </c>
      <c r="E219" s="70"/>
      <c r="F219" s="70"/>
      <c r="G219" s="70">
        <f t="shared" si="4"/>
        <v>0</v>
      </c>
    </row>
    <row r="220" spans="1:7" s="11" customFormat="1" ht="12.75" customHeight="1" hidden="1">
      <c r="A220" s="25" t="s">
        <v>173</v>
      </c>
      <c r="B220" s="25"/>
      <c r="C220" s="25"/>
      <c r="D220" s="133">
        <f>VLOOKUP(A220,klasyf!$A$1:$B$430,2,FALSE)</f>
        <v>0</v>
      </c>
      <c r="E220" s="71">
        <f>SUM(E217:E219)</f>
        <v>0</v>
      </c>
      <c r="F220" s="71">
        <f>SUM(F217:F219)</f>
        <v>0</v>
      </c>
      <c r="G220" s="71">
        <f t="shared" si="4"/>
        <v>0</v>
      </c>
    </row>
    <row r="221" spans="1:7" s="183" customFormat="1" ht="12.75" customHeight="1" hidden="1">
      <c r="A221" s="31" t="s">
        <v>75</v>
      </c>
      <c r="B221" s="31" t="s">
        <v>174</v>
      </c>
      <c r="C221" s="31" t="s">
        <v>95</v>
      </c>
      <c r="D221" s="156">
        <f>VLOOKUP(C221,klasyf!$A$1:$B$430,2,FALSE)</f>
        <v>0</v>
      </c>
      <c r="E221" s="63"/>
      <c r="F221" s="63"/>
      <c r="G221" s="63">
        <f t="shared" si="4"/>
        <v>0</v>
      </c>
    </row>
    <row r="222" spans="1:7" s="183" customFormat="1" ht="12.75" customHeight="1" hidden="1">
      <c r="A222" s="19" t="s">
        <v>75</v>
      </c>
      <c r="B222" s="19" t="s">
        <v>174</v>
      </c>
      <c r="C222" s="19" t="s">
        <v>96</v>
      </c>
      <c r="D222" s="135">
        <f>VLOOKUP(C222,klasyf!$A$1:$B$430,2,FALSE)</f>
        <v>0</v>
      </c>
      <c r="E222" s="69"/>
      <c r="F222" s="69"/>
      <c r="G222" s="69">
        <f t="shared" si="4"/>
        <v>0</v>
      </c>
    </row>
    <row r="223" spans="1:7" s="4" customFormat="1" ht="12.75" customHeight="1" hidden="1">
      <c r="A223" s="19" t="s">
        <v>75</v>
      </c>
      <c r="B223" s="19" t="s">
        <v>174</v>
      </c>
      <c r="C223" s="19" t="s">
        <v>101</v>
      </c>
      <c r="D223" s="135">
        <f>VLOOKUP(C223,klasyf!$A$1:$B$430,2,FALSE)</f>
        <v>0</v>
      </c>
      <c r="E223" s="69"/>
      <c r="F223" s="69"/>
      <c r="G223" s="69">
        <f t="shared" si="4"/>
        <v>0</v>
      </c>
    </row>
    <row r="224" spans="1:7" s="4" customFormat="1" ht="12.75" customHeight="1" hidden="1">
      <c r="A224" s="19" t="s">
        <v>75</v>
      </c>
      <c r="B224" s="19" t="s">
        <v>174</v>
      </c>
      <c r="C224" s="19" t="s">
        <v>102</v>
      </c>
      <c r="D224" s="135">
        <f>VLOOKUP(C224,klasyf!$A$1:$B$430,2,FALSE)</f>
        <v>0</v>
      </c>
      <c r="E224" s="69"/>
      <c r="F224" s="69"/>
      <c r="G224" s="69">
        <f t="shared" si="4"/>
        <v>0</v>
      </c>
    </row>
    <row r="225" spans="1:7" s="4" customFormat="1" ht="12.75" customHeight="1" hidden="1">
      <c r="A225" s="19" t="s">
        <v>75</v>
      </c>
      <c r="B225" s="19" t="s">
        <v>174</v>
      </c>
      <c r="C225" s="19" t="s">
        <v>104</v>
      </c>
      <c r="D225" s="136">
        <f>VLOOKUP(C225,klasyf!$A$1:$B$430,2,FALSE)</f>
        <v>0</v>
      </c>
      <c r="E225" s="69"/>
      <c r="F225" s="69"/>
      <c r="G225" s="69">
        <f t="shared" si="4"/>
        <v>0</v>
      </c>
    </row>
    <row r="226" spans="1:7" s="4" customFormat="1" ht="12.75" customHeight="1" hidden="1">
      <c r="A226" s="19" t="s">
        <v>75</v>
      </c>
      <c r="B226" s="19" t="s">
        <v>174</v>
      </c>
      <c r="C226" s="19" t="s">
        <v>88</v>
      </c>
      <c r="D226" s="136">
        <f>VLOOKUP(C226,klasyf!$A$1:$B$430,2,FALSE)</f>
        <v>0</v>
      </c>
      <c r="E226" s="69"/>
      <c r="F226" s="69"/>
      <c r="G226" s="69">
        <f t="shared" si="4"/>
        <v>0</v>
      </c>
    </row>
    <row r="227" spans="1:7" s="4" customFormat="1" ht="12.75" customHeight="1" hidden="1">
      <c r="A227" s="19" t="s">
        <v>75</v>
      </c>
      <c r="B227" s="19" t="s">
        <v>174</v>
      </c>
      <c r="C227" s="19" t="s">
        <v>119</v>
      </c>
      <c r="D227" s="136">
        <f>VLOOKUP(C227,klasyf!$A$1:$B$430,2,FALSE)</f>
        <v>0</v>
      </c>
      <c r="E227" s="69"/>
      <c r="F227" s="69"/>
      <c r="G227" s="69">
        <f t="shared" si="4"/>
        <v>0</v>
      </c>
    </row>
    <row r="228" spans="1:7" s="4" customFormat="1" ht="12.75" customHeight="1" hidden="1">
      <c r="A228" s="19" t="s">
        <v>75</v>
      </c>
      <c r="B228" s="19" t="s">
        <v>174</v>
      </c>
      <c r="C228" s="19" t="s">
        <v>91</v>
      </c>
      <c r="D228" s="135">
        <f>VLOOKUP(C228,klasyf!$A$1:$B$430,2,FALSE)</f>
        <v>0</v>
      </c>
      <c r="E228" s="69"/>
      <c r="F228" s="69"/>
      <c r="G228" s="69">
        <f t="shared" si="4"/>
        <v>0</v>
      </c>
    </row>
    <row r="229" spans="1:7" s="4" customFormat="1" ht="18" customHeight="1">
      <c r="A229" s="19" t="s">
        <v>75</v>
      </c>
      <c r="B229" s="19" t="s">
        <v>174</v>
      </c>
      <c r="C229" s="19" t="s">
        <v>84</v>
      </c>
      <c r="D229" s="136">
        <f>VLOOKUP(C229,klasyf!$A$1:$B$430,2,FALSE)</f>
        <v>0</v>
      </c>
      <c r="E229" s="69">
        <v>98400</v>
      </c>
      <c r="F229" s="69">
        <v>15000</v>
      </c>
      <c r="G229" s="69">
        <f t="shared" si="4"/>
        <v>113400</v>
      </c>
    </row>
    <row r="230" spans="1:7" s="4" customFormat="1" ht="12.75" customHeight="1" hidden="1">
      <c r="A230" s="19" t="s">
        <v>75</v>
      </c>
      <c r="B230" s="19" t="s">
        <v>174</v>
      </c>
      <c r="C230" s="19" t="s">
        <v>85</v>
      </c>
      <c r="D230" s="136">
        <f>VLOOKUP(C230,klasyf!$A$1:$B$430,2,FALSE)</f>
        <v>0</v>
      </c>
      <c r="E230" s="69"/>
      <c r="F230" s="69"/>
      <c r="G230" s="69">
        <f>SUM(E230:F230)</f>
        <v>0</v>
      </c>
    </row>
    <row r="231" spans="1:7" s="4" customFormat="1" ht="12.75" customHeight="1" hidden="1">
      <c r="A231" s="22" t="s">
        <v>75</v>
      </c>
      <c r="B231" s="22" t="s">
        <v>174</v>
      </c>
      <c r="C231" s="22" t="s">
        <v>92</v>
      </c>
      <c r="D231" s="127">
        <f>VLOOKUP(C231,klasyf!$A$1:$B$430,2,FALSE)</f>
        <v>0</v>
      </c>
      <c r="E231" s="70"/>
      <c r="F231" s="70"/>
      <c r="G231" s="70">
        <f t="shared" si="4"/>
        <v>0</v>
      </c>
    </row>
    <row r="232" spans="1:7" s="41" customFormat="1" ht="18" customHeight="1">
      <c r="A232" s="25" t="s">
        <v>174</v>
      </c>
      <c r="B232" s="25"/>
      <c r="C232" s="25"/>
      <c r="D232" s="133">
        <f>VLOOKUP(A232,klasyf!$A$1:$B$430,2,FALSE)</f>
        <v>0</v>
      </c>
      <c r="E232" s="71">
        <f>SUM(E221:E231)</f>
        <v>98400</v>
      </c>
      <c r="F232" s="71">
        <f>SUM(F221:F231)</f>
        <v>15000</v>
      </c>
      <c r="G232" s="71">
        <f t="shared" si="4"/>
        <v>113400</v>
      </c>
    </row>
    <row r="233" spans="1:7" s="41" customFormat="1" ht="30.75" customHeight="1">
      <c r="A233" s="28" t="s">
        <v>75</v>
      </c>
      <c r="B233" s="28"/>
      <c r="C233" s="28"/>
      <c r="D233" s="121">
        <f>VLOOKUP(A233,klasyf!$A$1:$B$430,2,FALSE)</f>
        <v>0</v>
      </c>
      <c r="E233" s="60">
        <f>E216+E220+E232</f>
        <v>98400</v>
      </c>
      <c r="F233" s="60">
        <f>F216+F220+F232</f>
        <v>15000</v>
      </c>
      <c r="G233" s="60">
        <f t="shared" si="4"/>
        <v>113400</v>
      </c>
    </row>
    <row r="234" spans="1:7" s="4" customFormat="1" ht="12.75" customHeight="1" hidden="1">
      <c r="A234" s="31" t="s">
        <v>175</v>
      </c>
      <c r="B234" s="31" t="s">
        <v>176</v>
      </c>
      <c r="C234" s="31" t="s">
        <v>104</v>
      </c>
      <c r="D234" s="156">
        <f>VLOOKUP(C234,klasyf!$A$1:$B$430,2,FALSE)</f>
        <v>0</v>
      </c>
      <c r="E234" s="63"/>
      <c r="F234" s="63"/>
      <c r="G234" s="63">
        <f t="shared" si="4"/>
        <v>0</v>
      </c>
    </row>
    <row r="235" spans="1:7" s="4" customFormat="1" ht="12.75" customHeight="1" hidden="1">
      <c r="A235" s="19" t="s">
        <v>175</v>
      </c>
      <c r="B235" s="19" t="s">
        <v>176</v>
      </c>
      <c r="C235" s="19" t="s">
        <v>88</v>
      </c>
      <c r="D235" s="135">
        <f>VLOOKUP(C235,klasyf!$A$1:$B$430,2,FALSE)</f>
        <v>0</v>
      </c>
      <c r="E235" s="69"/>
      <c r="F235" s="69"/>
      <c r="G235" s="69">
        <f t="shared" si="4"/>
        <v>0</v>
      </c>
    </row>
    <row r="236" spans="1:7" s="4" customFormat="1" ht="12.75" customHeight="1" hidden="1">
      <c r="A236" s="22" t="s">
        <v>175</v>
      </c>
      <c r="B236" s="22" t="s">
        <v>176</v>
      </c>
      <c r="C236" s="22" t="s">
        <v>84</v>
      </c>
      <c r="D236" s="170">
        <f>VLOOKUP(C236,klasyf!$A$1:$B$430,2,FALSE)</f>
        <v>0</v>
      </c>
      <c r="E236" s="70"/>
      <c r="F236" s="70"/>
      <c r="G236" s="70">
        <f t="shared" si="4"/>
        <v>0</v>
      </c>
    </row>
    <row r="237" spans="1:7" s="41" customFormat="1" ht="12.75" customHeight="1" hidden="1">
      <c r="A237" s="25" t="s">
        <v>176</v>
      </c>
      <c r="B237" s="25"/>
      <c r="C237" s="25"/>
      <c r="D237" s="133">
        <f>VLOOKUP(A237,klasyf!$A$1:$B$430,2,FALSE)</f>
        <v>0</v>
      </c>
      <c r="E237" s="71">
        <f>SUM(E234:E236)</f>
        <v>0</v>
      </c>
      <c r="F237" s="71">
        <f>SUM(F234:F236)</f>
        <v>0</v>
      </c>
      <c r="G237" s="71">
        <f t="shared" si="4"/>
        <v>0</v>
      </c>
    </row>
    <row r="238" spans="1:7" s="41" customFormat="1" ht="12.75" customHeight="1" hidden="1">
      <c r="A238" s="28" t="s">
        <v>175</v>
      </c>
      <c r="B238" s="28"/>
      <c r="C238" s="28"/>
      <c r="D238" s="121">
        <f>VLOOKUP(A238,klasyf!$A$1:$B$430,2,FALSE)</f>
        <v>0</v>
      </c>
      <c r="E238" s="60">
        <f>SUM(E237)</f>
        <v>0</v>
      </c>
      <c r="F238" s="60">
        <f>SUM(F237)</f>
        <v>0</v>
      </c>
      <c r="G238" s="60">
        <f t="shared" si="4"/>
        <v>0</v>
      </c>
    </row>
    <row r="239" spans="1:7" s="4" customFormat="1" ht="12.75" customHeight="1" hidden="1">
      <c r="A239" s="31" t="s">
        <v>177</v>
      </c>
      <c r="B239" s="31" t="s">
        <v>178</v>
      </c>
      <c r="C239" s="31" t="s">
        <v>133</v>
      </c>
      <c r="D239" s="134">
        <f>VLOOKUP(C239,klasyf!$A$1:$B$430,2,FALSE)</f>
        <v>0</v>
      </c>
      <c r="E239" s="63"/>
      <c r="F239" s="63"/>
      <c r="G239" s="63">
        <f t="shared" si="4"/>
        <v>0</v>
      </c>
    </row>
    <row r="240" spans="1:7" s="4" customFormat="1" ht="12.75" customHeight="1" hidden="1">
      <c r="A240" s="19" t="s">
        <v>177</v>
      </c>
      <c r="B240" s="19" t="s">
        <v>178</v>
      </c>
      <c r="C240" s="19" t="s">
        <v>88</v>
      </c>
      <c r="D240" s="135">
        <f>VLOOKUP(C240,klasyf!$A$1:$B$430,2,FALSE)</f>
        <v>0</v>
      </c>
      <c r="E240" s="69"/>
      <c r="F240" s="69"/>
      <c r="G240" s="69">
        <f t="shared" si="4"/>
        <v>0</v>
      </c>
    </row>
    <row r="241" spans="1:7" s="4" customFormat="1" ht="12.75" customHeight="1" hidden="1">
      <c r="A241" s="19" t="s">
        <v>177</v>
      </c>
      <c r="B241" s="19" t="s">
        <v>178</v>
      </c>
      <c r="C241" s="19" t="s">
        <v>84</v>
      </c>
      <c r="D241" s="135">
        <f>VLOOKUP(C241,klasyf!$A$1:$B$430,2,FALSE)</f>
        <v>0</v>
      </c>
      <c r="E241" s="69"/>
      <c r="F241" s="69"/>
      <c r="G241" s="69">
        <f t="shared" si="4"/>
        <v>0</v>
      </c>
    </row>
    <row r="242" spans="1:7" s="4" customFormat="1" ht="12.75" customHeight="1" hidden="1">
      <c r="A242" s="19" t="s">
        <v>177</v>
      </c>
      <c r="B242" s="19" t="s">
        <v>178</v>
      </c>
      <c r="C242" s="19" t="s">
        <v>122</v>
      </c>
      <c r="D242" s="135">
        <f>VLOOKUP(C242,klasyf!$A$1:$B$430,2,FALSE)</f>
        <v>0</v>
      </c>
      <c r="E242" s="69"/>
      <c r="F242" s="69"/>
      <c r="G242" s="69">
        <f t="shared" si="4"/>
        <v>0</v>
      </c>
    </row>
    <row r="243" spans="1:7" s="4" customFormat="1" ht="12.75" customHeight="1" hidden="1">
      <c r="A243" s="22" t="s">
        <v>177</v>
      </c>
      <c r="B243" s="22" t="s">
        <v>178</v>
      </c>
      <c r="C243" s="22" t="s">
        <v>92</v>
      </c>
      <c r="D243" s="127">
        <f>VLOOKUP(C243,klasyf!$A$1:$B$430,2,FALSE)</f>
        <v>0</v>
      </c>
      <c r="E243" s="70"/>
      <c r="F243" s="70"/>
      <c r="G243" s="70">
        <f t="shared" si="4"/>
        <v>0</v>
      </c>
    </row>
    <row r="244" spans="1:7" s="41" customFormat="1" ht="12.75" customHeight="1" hidden="1">
      <c r="A244" s="25" t="s">
        <v>178</v>
      </c>
      <c r="B244" s="25"/>
      <c r="C244" s="25"/>
      <c r="D244" s="130">
        <f>VLOOKUP(A244,klasyf!$A$1:$B$430,2,FALSE)</f>
        <v>0</v>
      </c>
      <c r="E244" s="71">
        <f>SUM(E239:E243)</f>
        <v>0</v>
      </c>
      <c r="F244" s="71">
        <f>SUM(F239:F243)</f>
        <v>0</v>
      </c>
      <c r="G244" s="71">
        <f t="shared" si="4"/>
        <v>0</v>
      </c>
    </row>
    <row r="245" spans="1:7" s="41" customFormat="1" ht="12.75" customHeight="1" hidden="1">
      <c r="A245" s="28" t="s">
        <v>177</v>
      </c>
      <c r="B245" s="28"/>
      <c r="C245" s="28"/>
      <c r="D245" s="161">
        <f>VLOOKUP(A245,klasyf!$A$1:$B$430,2,FALSE)</f>
        <v>0</v>
      </c>
      <c r="E245" s="60">
        <f>E244</f>
        <v>0</v>
      </c>
      <c r="F245" s="60">
        <f>F244</f>
        <v>0</v>
      </c>
      <c r="G245" s="60">
        <f t="shared" si="4"/>
        <v>0</v>
      </c>
    </row>
    <row r="246" spans="1:7" s="4" customFormat="1" ht="18" customHeight="1">
      <c r="A246" s="184" t="s">
        <v>79</v>
      </c>
      <c r="B246" s="184"/>
      <c r="C246" s="184"/>
      <c r="D246" s="184"/>
      <c r="E246" s="71">
        <f>E10+E14+E26+E64+E80+E85+E88+E148+E157+E210+E213+E233+E238+E245+E91</f>
        <v>2171229</v>
      </c>
      <c r="F246" s="71">
        <f>F10+F14+F26+F64+F80+F85+F88+F148+F157+F210+F213+F233+F238+F245+F91</f>
        <v>93232.5</v>
      </c>
      <c r="G246" s="71">
        <f t="shared" si="4"/>
        <v>2264461.5</v>
      </c>
    </row>
    <row r="247" spans="1:7" ht="12.75">
      <c r="A247" s="1"/>
      <c r="B247" s="1"/>
      <c r="E247" s="185"/>
      <c r="F247" s="186"/>
      <c r="G247" s="186"/>
    </row>
    <row r="248" spans="4:7" ht="12.75">
      <c r="D248" s="106"/>
      <c r="E248" s="187"/>
      <c r="F248" s="187"/>
      <c r="G248" s="187"/>
    </row>
    <row r="249" spans="5:7" ht="12.75">
      <c r="E249" s="188"/>
      <c r="F249" s="188"/>
      <c r="G249" s="188"/>
    </row>
    <row r="250" spans="4:7" ht="12.75">
      <c r="D250" s="103" t="s">
        <v>179</v>
      </c>
      <c r="E250" s="187">
        <f>Dochody!F96-Wydatki!F246</f>
        <v>0</v>
      </c>
      <c r="F250" s="188"/>
      <c r="G250" s="188"/>
    </row>
  </sheetData>
  <autoFilter ref="A4:G246"/>
  <mergeCells count="57">
    <mergeCell ref="A1:G1"/>
    <mergeCell ref="A6:C6"/>
    <mergeCell ref="A9:C9"/>
    <mergeCell ref="A10:C10"/>
    <mergeCell ref="A13:C13"/>
    <mergeCell ref="A14:C14"/>
    <mergeCell ref="A16:C16"/>
    <mergeCell ref="A23:C23"/>
    <mergeCell ref="A25:C25"/>
    <mergeCell ref="A26:C26"/>
    <mergeCell ref="A31:C31"/>
    <mergeCell ref="A34:C34"/>
    <mergeCell ref="A39:C39"/>
    <mergeCell ref="A58:C58"/>
    <mergeCell ref="A61:C61"/>
    <mergeCell ref="A63:C63"/>
    <mergeCell ref="A64:C64"/>
    <mergeCell ref="A66:C66"/>
    <mergeCell ref="A74:C74"/>
    <mergeCell ref="A77:C77"/>
    <mergeCell ref="A79:C79"/>
    <mergeCell ref="A80:C80"/>
    <mergeCell ref="A84:C84"/>
    <mergeCell ref="A85:C85"/>
    <mergeCell ref="A87:C87"/>
    <mergeCell ref="A88:C88"/>
    <mergeCell ref="A90:C90"/>
    <mergeCell ref="A91:C91"/>
    <mergeCell ref="A105:C105"/>
    <mergeCell ref="A111:C111"/>
    <mergeCell ref="A115:C115"/>
    <mergeCell ref="A131:C131"/>
    <mergeCell ref="A133:C133"/>
    <mergeCell ref="A144:C144"/>
    <mergeCell ref="A147:C147"/>
    <mergeCell ref="A148:C148"/>
    <mergeCell ref="A150:C150"/>
    <mergeCell ref="A153:C153"/>
    <mergeCell ref="A156:C156"/>
    <mergeCell ref="A157:C157"/>
    <mergeCell ref="A166:C166"/>
    <mergeCell ref="A168:C168"/>
    <mergeCell ref="A170:C170"/>
    <mergeCell ref="A179:C179"/>
    <mergeCell ref="A209:C209"/>
    <mergeCell ref="A210:C210"/>
    <mergeCell ref="A212:C212"/>
    <mergeCell ref="A213:C213"/>
    <mergeCell ref="A216:C216"/>
    <mergeCell ref="A220:C220"/>
    <mergeCell ref="A232:C232"/>
    <mergeCell ref="A233:C233"/>
    <mergeCell ref="A237:C237"/>
    <mergeCell ref="A238:C238"/>
    <mergeCell ref="A244:C244"/>
    <mergeCell ref="A245:C245"/>
    <mergeCell ref="A246:D246"/>
  </mergeCells>
  <printOptions/>
  <pageMargins left="0.7875" right="0.7875" top="1.18125" bottom="0.7875" header="0.5118055555555555" footer="0.5118055555555555"/>
  <pageSetup horizontalDpi="300" verticalDpi="300" orientation="portrait" paperSize="9"/>
  <headerFooter alignWithMargins="0">
    <oddHeader>&amp;RZałącznik nr 2
do Zarządzenia Nr 78/2009
 z dnia 16 listopada 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7"/>
  <dimension ref="A1:H72"/>
  <sheetViews>
    <sheetView workbookViewId="0" topLeftCell="A1">
      <selection activeCell="I7" sqref="I7"/>
    </sheetView>
  </sheetViews>
  <sheetFormatPr defaultColWidth="9.00390625" defaultRowHeight="12.75"/>
  <cols>
    <col min="1" max="1" width="6.00390625" style="189" customWidth="1"/>
    <col min="2" max="2" width="8.875" style="189" customWidth="1"/>
    <col min="3" max="3" width="7.75390625" style="189" customWidth="1"/>
    <col min="4" max="4" width="44.375" style="190" customWidth="1"/>
    <col min="5" max="5" width="12.25390625" style="190" customWidth="1"/>
    <col min="6" max="6" width="11.75390625" style="190" customWidth="1"/>
  </cols>
  <sheetData>
    <row r="1" spans="1:8" ht="48.75" customHeight="1">
      <c r="A1" s="191" t="s">
        <v>180</v>
      </c>
      <c r="B1" s="191"/>
      <c r="C1" s="191"/>
      <c r="D1" s="191"/>
      <c r="E1" s="191"/>
      <c r="F1" s="191"/>
      <c r="H1" t="s">
        <v>181</v>
      </c>
    </row>
    <row r="2" spans="1:6" s="195" customFormat="1" ht="20.25" customHeight="1">
      <c r="A2" s="192" t="s">
        <v>182</v>
      </c>
      <c r="B2" s="192" t="s">
        <v>183</v>
      </c>
      <c r="C2" s="192" t="s">
        <v>184</v>
      </c>
      <c r="D2" s="193" t="s">
        <v>185</v>
      </c>
      <c r="E2" s="194" t="s">
        <v>186</v>
      </c>
      <c r="F2" s="194" t="s">
        <v>187</v>
      </c>
    </row>
    <row r="3" spans="1:6" s="195" customFormat="1" ht="20.25" customHeight="1">
      <c r="A3" s="192"/>
      <c r="B3" s="192"/>
      <c r="C3" s="192"/>
      <c r="D3" s="193"/>
      <c r="E3" s="194"/>
      <c r="F3" s="194"/>
    </row>
    <row r="4" spans="1:6" s="195" customFormat="1" ht="13.5" customHeight="1">
      <c r="A4" s="192"/>
      <c r="B4" s="192"/>
      <c r="C4" s="192"/>
      <c r="D4" s="193"/>
      <c r="E4" s="194"/>
      <c r="F4" s="194"/>
    </row>
    <row r="5" spans="1:6" ht="9" customHeight="1">
      <c r="A5" s="196">
        <v>1</v>
      </c>
      <c r="B5" s="196">
        <v>2</v>
      </c>
      <c r="C5" s="196">
        <v>3</v>
      </c>
      <c r="D5" s="197">
        <v>4</v>
      </c>
      <c r="E5" s="197">
        <v>5</v>
      </c>
      <c r="F5" s="197">
        <v>6</v>
      </c>
    </row>
    <row r="6" spans="1:6" s="4" customFormat="1" ht="25.5" customHeight="1">
      <c r="A6" s="198" t="s">
        <v>9</v>
      </c>
      <c r="B6" s="198" t="s">
        <v>10</v>
      </c>
      <c r="C6" s="15" t="s">
        <v>11</v>
      </c>
      <c r="D6" s="199" t="s">
        <v>188</v>
      </c>
      <c r="E6" s="200">
        <v>346244.5</v>
      </c>
      <c r="F6" s="200"/>
    </row>
    <row r="7" spans="1:6" s="206" customFormat="1" ht="19.5" customHeight="1">
      <c r="A7" s="201"/>
      <c r="B7" s="201"/>
      <c r="C7" s="202" t="s">
        <v>84</v>
      </c>
      <c r="D7" s="203" t="s">
        <v>189</v>
      </c>
      <c r="E7" s="204"/>
      <c r="F7" s="205">
        <v>6787.45</v>
      </c>
    </row>
    <row r="8" spans="1:6" s="206" customFormat="1" ht="19.5" customHeight="1">
      <c r="A8" s="207"/>
      <c r="B8" s="207"/>
      <c r="C8" s="202" t="s">
        <v>85</v>
      </c>
      <c r="D8" s="203" t="s">
        <v>190</v>
      </c>
      <c r="E8" s="204"/>
      <c r="F8" s="208">
        <v>339457.05</v>
      </c>
    </row>
    <row r="9" spans="1:6" s="41" customFormat="1" ht="24.75" customHeight="1">
      <c r="A9" s="209" t="s">
        <v>10</v>
      </c>
      <c r="B9" s="209"/>
      <c r="C9" s="209"/>
      <c r="D9" s="210" t="s">
        <v>191</v>
      </c>
      <c r="E9" s="211">
        <f>SUM(E6:E8)</f>
        <v>346244.5</v>
      </c>
      <c r="F9" s="211">
        <f>SUM(F6:F8)</f>
        <v>346244.5</v>
      </c>
    </row>
    <row r="10" spans="1:6" s="41" customFormat="1" ht="24.75" customHeight="1">
      <c r="A10" s="212" t="s">
        <v>9</v>
      </c>
      <c r="B10" s="212"/>
      <c r="C10" s="212"/>
      <c r="D10" s="213" t="s">
        <v>192</v>
      </c>
      <c r="E10" s="214">
        <f>SUM(E9)</f>
        <v>346244.5</v>
      </c>
      <c r="F10" s="214">
        <f>SUM(F9)</f>
        <v>346244.5</v>
      </c>
    </row>
    <row r="11" spans="1:6" s="4" customFormat="1" ht="25.5" customHeight="1">
      <c r="A11" s="198">
        <v>750</v>
      </c>
      <c r="B11" s="198">
        <v>75011</v>
      </c>
      <c r="C11" s="207" t="s">
        <v>11</v>
      </c>
      <c r="D11" s="215" t="s">
        <v>188</v>
      </c>
      <c r="E11" s="216">
        <v>81765</v>
      </c>
      <c r="F11" s="216"/>
    </row>
    <row r="12" spans="1:6" s="206" customFormat="1" ht="19.5" customHeight="1">
      <c r="A12" s="201"/>
      <c r="B12" s="201"/>
      <c r="C12" s="202" t="s">
        <v>95</v>
      </c>
      <c r="D12" s="203" t="s">
        <v>193</v>
      </c>
      <c r="E12" s="204"/>
      <c r="F12" s="208">
        <v>58320</v>
      </c>
    </row>
    <row r="13" spans="1:6" s="206" customFormat="1" ht="19.5" customHeight="1">
      <c r="A13" s="201"/>
      <c r="B13" s="201"/>
      <c r="C13" s="202" t="s">
        <v>96</v>
      </c>
      <c r="D13" s="203" t="s">
        <v>194</v>
      </c>
      <c r="E13" s="204"/>
      <c r="F13" s="208">
        <v>4860</v>
      </c>
    </row>
    <row r="14" spans="1:6" s="206" customFormat="1" ht="19.5" customHeight="1">
      <c r="A14" s="201"/>
      <c r="B14" s="201"/>
      <c r="C14" s="202" t="s">
        <v>101</v>
      </c>
      <c r="D14" s="203" t="s">
        <v>195</v>
      </c>
      <c r="E14" s="204"/>
      <c r="F14" s="208">
        <v>9540</v>
      </c>
    </row>
    <row r="15" spans="1:6" s="206" customFormat="1" ht="19.5" customHeight="1">
      <c r="A15" s="201"/>
      <c r="B15" s="201"/>
      <c r="C15" s="202" t="s">
        <v>102</v>
      </c>
      <c r="D15" s="199" t="s">
        <v>196</v>
      </c>
      <c r="E15" s="204"/>
      <c r="F15" s="208">
        <v>1500</v>
      </c>
    </row>
    <row r="16" spans="1:6" s="4" customFormat="1" ht="19.5" customHeight="1">
      <c r="A16" s="217"/>
      <c r="B16" s="217"/>
      <c r="C16" s="218" t="s">
        <v>88</v>
      </c>
      <c r="D16" s="203" t="s">
        <v>197</v>
      </c>
      <c r="E16" s="204"/>
      <c r="F16" s="208">
        <v>1763</v>
      </c>
    </row>
    <row r="17" spans="1:6" s="4" customFormat="1" ht="19.5" customHeight="1">
      <c r="A17" s="217"/>
      <c r="B17" s="217"/>
      <c r="C17" s="218" t="s">
        <v>84</v>
      </c>
      <c r="D17" s="203" t="s">
        <v>189</v>
      </c>
      <c r="E17" s="204"/>
      <c r="F17" s="208">
        <v>2000</v>
      </c>
    </row>
    <row r="18" spans="1:6" s="4" customFormat="1" ht="19.5" customHeight="1">
      <c r="A18" s="217"/>
      <c r="B18" s="217"/>
      <c r="C18" s="218" t="s">
        <v>107</v>
      </c>
      <c r="D18" s="219" t="s">
        <v>198</v>
      </c>
      <c r="E18" s="204"/>
      <c r="F18" s="208">
        <v>500</v>
      </c>
    </row>
    <row r="19" spans="1:6" s="4" customFormat="1" ht="19.5" customHeight="1">
      <c r="A19" s="217"/>
      <c r="B19" s="217"/>
      <c r="C19" s="218" t="s">
        <v>108</v>
      </c>
      <c r="D19" s="199" t="s">
        <v>199</v>
      </c>
      <c r="E19" s="204"/>
      <c r="F19" s="208">
        <v>682</v>
      </c>
    </row>
    <row r="20" spans="1:6" s="4" customFormat="1" ht="19.5" customHeight="1">
      <c r="A20" s="217"/>
      <c r="B20" s="217"/>
      <c r="C20" s="218" t="s">
        <v>142</v>
      </c>
      <c r="D20" s="199" t="s">
        <v>200</v>
      </c>
      <c r="E20" s="204"/>
      <c r="F20" s="208">
        <v>1600</v>
      </c>
    </row>
    <row r="21" spans="1:6" s="4" customFormat="1" ht="27" customHeight="1">
      <c r="A21" s="217"/>
      <c r="B21" s="217"/>
      <c r="C21" s="218" t="s">
        <v>97</v>
      </c>
      <c r="D21" s="219" t="s">
        <v>201</v>
      </c>
      <c r="E21" s="204"/>
      <c r="F21" s="208">
        <v>500</v>
      </c>
    </row>
    <row r="22" spans="1:6" s="4" customFormat="1" ht="27" customHeight="1">
      <c r="A22" s="220"/>
      <c r="B22" s="220"/>
      <c r="C22" s="218" t="s">
        <v>110</v>
      </c>
      <c r="D22" s="219" t="s">
        <v>202</v>
      </c>
      <c r="E22" s="204"/>
      <c r="F22" s="208">
        <v>500</v>
      </c>
    </row>
    <row r="23" spans="1:6" s="41" customFormat="1" ht="24.75" customHeight="1">
      <c r="A23" s="209" t="s">
        <v>25</v>
      </c>
      <c r="B23" s="209"/>
      <c r="C23" s="209"/>
      <c r="D23" s="210" t="s">
        <v>203</v>
      </c>
      <c r="E23" s="211">
        <f>SUM(E11:E22)</f>
        <v>81765</v>
      </c>
      <c r="F23" s="211">
        <f>SUM(F11:F22)</f>
        <v>81765</v>
      </c>
    </row>
    <row r="24" spans="1:6" s="41" customFormat="1" ht="24.75" customHeight="1">
      <c r="A24" s="212" t="s">
        <v>24</v>
      </c>
      <c r="B24" s="212"/>
      <c r="C24" s="212"/>
      <c r="D24" s="213" t="s">
        <v>204</v>
      </c>
      <c r="E24" s="214">
        <f>SUM(E23)</f>
        <v>81765</v>
      </c>
      <c r="F24" s="214">
        <f>SUM(F23)</f>
        <v>81765</v>
      </c>
    </row>
    <row r="25" spans="1:6" s="4" customFormat="1" ht="25.5" customHeight="1">
      <c r="A25" s="221">
        <v>751</v>
      </c>
      <c r="B25" s="221">
        <v>75101</v>
      </c>
      <c r="C25" s="220" t="s">
        <v>11</v>
      </c>
      <c r="D25" s="222" t="s">
        <v>188</v>
      </c>
      <c r="E25" s="223">
        <v>982</v>
      </c>
      <c r="F25" s="223"/>
    </row>
    <row r="26" spans="1:6" s="4" customFormat="1" ht="19.5" customHeight="1">
      <c r="A26" s="220"/>
      <c r="B26" s="220"/>
      <c r="C26" s="218" t="s">
        <v>84</v>
      </c>
      <c r="D26" s="219" t="s">
        <v>189</v>
      </c>
      <c r="E26" s="224"/>
      <c r="F26" s="224">
        <v>982</v>
      </c>
    </row>
    <row r="27" spans="1:6" s="41" customFormat="1" ht="22.5" customHeight="1">
      <c r="A27" s="225" t="s">
        <v>205</v>
      </c>
      <c r="B27" s="225"/>
      <c r="C27" s="225"/>
      <c r="D27" s="226" t="s">
        <v>206</v>
      </c>
      <c r="E27" s="227">
        <f>SUM(E25:E26)</f>
        <v>982</v>
      </c>
      <c r="F27" s="227">
        <f>SUM(F25:F26)</f>
        <v>982</v>
      </c>
    </row>
    <row r="28" spans="1:6" s="4" customFormat="1" ht="25.5" customHeight="1">
      <c r="A28" s="201">
        <v>751</v>
      </c>
      <c r="B28" s="201">
        <v>75113</v>
      </c>
      <c r="C28" s="207" t="s">
        <v>11</v>
      </c>
      <c r="D28" s="215" t="s">
        <v>188</v>
      </c>
      <c r="E28" s="216">
        <v>10396</v>
      </c>
      <c r="F28" s="216"/>
    </row>
    <row r="29" spans="1:6" s="206" customFormat="1" ht="19.5" customHeight="1">
      <c r="A29" s="201"/>
      <c r="B29" s="201"/>
      <c r="C29" s="202" t="s">
        <v>100</v>
      </c>
      <c r="D29" s="203" t="s">
        <v>207</v>
      </c>
      <c r="E29" s="204"/>
      <c r="F29" s="208">
        <v>4950</v>
      </c>
    </row>
    <row r="30" spans="1:6" s="206" customFormat="1" ht="19.5" customHeight="1">
      <c r="A30" s="201"/>
      <c r="B30" s="201"/>
      <c r="C30" s="202" t="s">
        <v>101</v>
      </c>
      <c r="D30" s="203" t="s">
        <v>195</v>
      </c>
      <c r="E30" s="204"/>
      <c r="F30" s="208">
        <v>102.68</v>
      </c>
    </row>
    <row r="31" spans="1:6" s="206" customFormat="1" ht="19.5" customHeight="1">
      <c r="A31" s="201"/>
      <c r="B31" s="201"/>
      <c r="C31" s="202" t="s">
        <v>102</v>
      </c>
      <c r="D31" s="203" t="s">
        <v>196</v>
      </c>
      <c r="E31" s="204"/>
      <c r="F31" s="208">
        <v>16.68</v>
      </c>
    </row>
    <row r="32" spans="1:6" s="206" customFormat="1" ht="19.5" customHeight="1">
      <c r="A32" s="201"/>
      <c r="B32" s="201"/>
      <c r="C32" s="202" t="s">
        <v>104</v>
      </c>
      <c r="D32" s="203" t="s">
        <v>208</v>
      </c>
      <c r="E32" s="204"/>
      <c r="F32" s="208">
        <v>1260</v>
      </c>
    </row>
    <row r="33" spans="1:6" s="206" customFormat="1" ht="19.5" customHeight="1">
      <c r="A33" s="201"/>
      <c r="B33" s="201"/>
      <c r="C33" s="202" t="s">
        <v>88</v>
      </c>
      <c r="D33" s="203" t="s">
        <v>197</v>
      </c>
      <c r="E33" s="204"/>
      <c r="F33" s="208">
        <v>3347.64</v>
      </c>
    </row>
    <row r="34" spans="1:6" s="4" customFormat="1" ht="26.25" customHeight="1">
      <c r="A34" s="217"/>
      <c r="B34" s="217"/>
      <c r="C34" s="218" t="s">
        <v>97</v>
      </c>
      <c r="D34" s="203" t="s">
        <v>201</v>
      </c>
      <c r="E34" s="204"/>
      <c r="F34" s="208">
        <v>241</v>
      </c>
    </row>
    <row r="35" spans="1:6" s="4" customFormat="1" ht="28.5" customHeight="1">
      <c r="A35" s="220"/>
      <c r="B35" s="220"/>
      <c r="C35" s="218" t="s">
        <v>110</v>
      </c>
      <c r="D35" s="203" t="s">
        <v>202</v>
      </c>
      <c r="E35" s="204"/>
      <c r="F35" s="208">
        <v>478</v>
      </c>
    </row>
    <row r="36" spans="1:6" s="41" customFormat="1" ht="24.75" customHeight="1">
      <c r="A36" s="209" t="s">
        <v>30</v>
      </c>
      <c r="B36" s="209"/>
      <c r="C36" s="209"/>
      <c r="D36" s="210" t="s">
        <v>209</v>
      </c>
      <c r="E36" s="211">
        <f>SUM(E28:E35)</f>
        <v>10396</v>
      </c>
      <c r="F36" s="211">
        <f>SUM(F28:F35)</f>
        <v>10396</v>
      </c>
    </row>
    <row r="37" spans="1:6" s="41" customFormat="1" ht="29.25" customHeight="1">
      <c r="A37" s="212" t="s">
        <v>29</v>
      </c>
      <c r="B37" s="212"/>
      <c r="C37" s="212"/>
      <c r="D37" s="213" t="s">
        <v>210</v>
      </c>
      <c r="E37" s="214">
        <f>E27+E36</f>
        <v>11378</v>
      </c>
      <c r="F37" s="214">
        <f>F27+F36</f>
        <v>11378</v>
      </c>
    </row>
    <row r="38" spans="1:6" s="4" customFormat="1" ht="28.5" customHeight="1">
      <c r="A38" s="221">
        <v>754</v>
      </c>
      <c r="B38" s="221">
        <v>75414</v>
      </c>
      <c r="C38" s="220" t="s">
        <v>11</v>
      </c>
      <c r="D38" s="222" t="s">
        <v>188</v>
      </c>
      <c r="E38" s="223">
        <v>700</v>
      </c>
      <c r="F38" s="223"/>
    </row>
    <row r="39" spans="1:6" s="4" customFormat="1" ht="19.5" customHeight="1">
      <c r="A39" s="220"/>
      <c r="B39" s="220"/>
      <c r="C39" s="218" t="s">
        <v>104</v>
      </c>
      <c r="D39" s="219" t="s">
        <v>208</v>
      </c>
      <c r="E39" s="224"/>
      <c r="F39" s="224">
        <v>650</v>
      </c>
    </row>
    <row r="40" spans="1:6" s="4" customFormat="1" ht="19.5" customHeight="1">
      <c r="A40" s="220"/>
      <c r="B40" s="220"/>
      <c r="C40" s="218" t="s">
        <v>88</v>
      </c>
      <c r="D40" s="219" t="s">
        <v>208</v>
      </c>
      <c r="E40" s="224"/>
      <c r="F40" s="224">
        <v>50</v>
      </c>
    </row>
    <row r="41" spans="1:6" s="41" customFormat="1" ht="24.75" customHeight="1">
      <c r="A41" s="209" t="s">
        <v>120</v>
      </c>
      <c r="B41" s="209"/>
      <c r="C41" s="209"/>
      <c r="D41" s="210" t="s">
        <v>211</v>
      </c>
      <c r="E41" s="211">
        <f>SUM(E38:E40)</f>
        <v>700</v>
      </c>
      <c r="F41" s="211">
        <f>SUM(F38:F40)</f>
        <v>700</v>
      </c>
    </row>
    <row r="42" spans="1:6" s="41" customFormat="1" ht="24.75" customHeight="1">
      <c r="A42" s="212" t="s">
        <v>115</v>
      </c>
      <c r="B42" s="212"/>
      <c r="C42" s="212"/>
      <c r="D42" s="213" t="s">
        <v>212</v>
      </c>
      <c r="E42" s="214">
        <f>SUM(E41)</f>
        <v>700</v>
      </c>
      <c r="F42" s="214">
        <f>SUM(F41)</f>
        <v>700</v>
      </c>
    </row>
    <row r="43" spans="1:6" s="4" customFormat="1" ht="28.5" customHeight="1">
      <c r="A43" s="221">
        <v>851</v>
      </c>
      <c r="B43" s="221">
        <v>85195</v>
      </c>
      <c r="C43" s="220" t="s">
        <v>11</v>
      </c>
      <c r="D43" s="222" t="s">
        <v>188</v>
      </c>
      <c r="E43" s="223">
        <v>164</v>
      </c>
      <c r="F43" s="223"/>
    </row>
    <row r="44" spans="1:6" s="4" customFormat="1" ht="19.5" customHeight="1">
      <c r="A44" s="220"/>
      <c r="B44" s="220"/>
      <c r="C44" s="218" t="s">
        <v>84</v>
      </c>
      <c r="D44" s="219" t="s">
        <v>189</v>
      </c>
      <c r="E44" s="224"/>
      <c r="F44" s="224">
        <v>164</v>
      </c>
    </row>
    <row r="45" spans="1:6" s="41" customFormat="1" ht="24.75" customHeight="1">
      <c r="A45" s="209" t="s">
        <v>63</v>
      </c>
      <c r="B45" s="209"/>
      <c r="C45" s="209"/>
      <c r="D45" s="210" t="s">
        <v>191</v>
      </c>
      <c r="E45" s="211">
        <f>SUM(E43:E44)</f>
        <v>164</v>
      </c>
      <c r="F45" s="211">
        <f>SUM(F43:F44)</f>
        <v>164</v>
      </c>
    </row>
    <row r="46" spans="1:6" s="41" customFormat="1" ht="24.75" customHeight="1">
      <c r="A46" s="212" t="s">
        <v>62</v>
      </c>
      <c r="B46" s="212"/>
      <c r="C46" s="212"/>
      <c r="D46" s="213" t="s">
        <v>213</v>
      </c>
      <c r="E46" s="214">
        <f>SUM(E45)</f>
        <v>164</v>
      </c>
      <c r="F46" s="214">
        <f>SUM(F45)</f>
        <v>164</v>
      </c>
    </row>
    <row r="47" spans="1:6" s="4" customFormat="1" ht="28.5" customHeight="1">
      <c r="A47" s="221">
        <v>852</v>
      </c>
      <c r="B47" s="221">
        <v>85212</v>
      </c>
      <c r="C47" s="220" t="s">
        <v>11</v>
      </c>
      <c r="D47" s="228" t="s">
        <v>188</v>
      </c>
      <c r="E47" s="223">
        <v>1537935</v>
      </c>
      <c r="F47" s="223"/>
    </row>
    <row r="48" spans="1:7" s="4" customFormat="1" ht="19.5" customHeight="1">
      <c r="A48" s="217"/>
      <c r="B48" s="217"/>
      <c r="C48" s="218" t="s">
        <v>140</v>
      </c>
      <c r="D48" s="219" t="s">
        <v>214</v>
      </c>
      <c r="E48" s="224"/>
      <c r="F48" s="224">
        <v>1488582</v>
      </c>
      <c r="G48" s="229"/>
    </row>
    <row r="49" spans="1:6" s="4" customFormat="1" ht="19.5" customHeight="1">
      <c r="A49" s="217"/>
      <c r="B49" s="217"/>
      <c r="C49" s="218" t="s">
        <v>95</v>
      </c>
      <c r="D49" s="219" t="s">
        <v>193</v>
      </c>
      <c r="E49" s="224"/>
      <c r="F49" s="224">
        <v>28000</v>
      </c>
    </row>
    <row r="50" spans="1:6" s="4" customFormat="1" ht="19.5" customHeight="1">
      <c r="A50" s="217"/>
      <c r="B50" s="217"/>
      <c r="C50" s="218" t="s">
        <v>96</v>
      </c>
      <c r="D50" s="219" t="s">
        <v>194</v>
      </c>
      <c r="E50" s="224"/>
      <c r="F50" s="224">
        <v>2630</v>
      </c>
    </row>
    <row r="51" spans="1:6" s="4" customFormat="1" ht="19.5" customHeight="1">
      <c r="A51" s="217"/>
      <c r="B51" s="217"/>
      <c r="C51" s="218" t="s">
        <v>101</v>
      </c>
      <c r="D51" s="219" t="s">
        <v>195</v>
      </c>
      <c r="E51" s="224"/>
      <c r="F51" s="224">
        <v>5300</v>
      </c>
    </row>
    <row r="52" spans="1:6" s="4" customFormat="1" ht="19.5" customHeight="1">
      <c r="A52" s="217"/>
      <c r="B52" s="217"/>
      <c r="C52" s="218" t="s">
        <v>102</v>
      </c>
      <c r="D52" s="219" t="s">
        <v>196</v>
      </c>
      <c r="E52" s="224"/>
      <c r="F52" s="224">
        <v>800</v>
      </c>
    </row>
    <row r="53" spans="1:6" s="4" customFormat="1" ht="12.75" customHeight="1" hidden="1">
      <c r="A53" s="217"/>
      <c r="B53" s="217"/>
      <c r="C53" s="218" t="s">
        <v>104</v>
      </c>
      <c r="D53" s="219" t="s">
        <v>208</v>
      </c>
      <c r="E53" s="230"/>
      <c r="F53" s="224"/>
    </row>
    <row r="54" spans="1:6" s="4" customFormat="1" ht="19.5" customHeight="1">
      <c r="A54" s="217"/>
      <c r="B54" s="217"/>
      <c r="C54" s="218" t="s">
        <v>88</v>
      </c>
      <c r="D54" s="219" t="s">
        <v>197</v>
      </c>
      <c r="E54" s="230"/>
      <c r="F54" s="224">
        <v>1300</v>
      </c>
    </row>
    <row r="55" spans="1:6" s="4" customFormat="1" ht="19.5" customHeight="1">
      <c r="A55" s="217"/>
      <c r="B55" s="217"/>
      <c r="C55" s="218" t="s">
        <v>84</v>
      </c>
      <c r="D55" s="219" t="s">
        <v>189</v>
      </c>
      <c r="E55" s="224"/>
      <c r="F55" s="224">
        <v>6815</v>
      </c>
    </row>
    <row r="56" spans="1:6" s="4" customFormat="1" ht="19.5" customHeight="1">
      <c r="A56" s="217"/>
      <c r="B56" s="217"/>
      <c r="C56" s="218" t="s">
        <v>107</v>
      </c>
      <c r="D56" s="219" t="s">
        <v>198</v>
      </c>
      <c r="E56" s="224"/>
      <c r="F56" s="224">
        <v>600</v>
      </c>
    </row>
    <row r="57" spans="1:6" s="4" customFormat="1" ht="23.25" customHeight="1">
      <c r="A57" s="217"/>
      <c r="B57" s="217"/>
      <c r="C57" s="218" t="s">
        <v>108</v>
      </c>
      <c r="D57" s="199" t="s">
        <v>199</v>
      </c>
      <c r="E57" s="224"/>
      <c r="F57" s="224">
        <v>141</v>
      </c>
    </row>
    <row r="58" spans="1:6" s="4" customFormat="1" ht="21.75" customHeight="1">
      <c r="A58" s="217"/>
      <c r="B58" s="217"/>
      <c r="C58" s="218" t="s">
        <v>142</v>
      </c>
      <c r="D58" s="199" t="s">
        <v>200</v>
      </c>
      <c r="E58" s="224"/>
      <c r="F58" s="224">
        <v>1000</v>
      </c>
    </row>
    <row r="59" spans="1:6" s="4" customFormat="1" ht="21" customHeight="1">
      <c r="A59" s="217"/>
      <c r="B59" s="217"/>
      <c r="C59" s="218" t="s">
        <v>109</v>
      </c>
      <c r="D59" s="219" t="s">
        <v>215</v>
      </c>
      <c r="E59" s="224"/>
      <c r="F59" s="224">
        <v>967</v>
      </c>
    </row>
    <row r="60" spans="1:6" s="4" customFormat="1" ht="27.75" customHeight="1">
      <c r="A60" s="217"/>
      <c r="B60" s="217"/>
      <c r="C60" s="218" t="s">
        <v>97</v>
      </c>
      <c r="D60" s="219" t="s">
        <v>201</v>
      </c>
      <c r="E60" s="224"/>
      <c r="F60" s="224">
        <v>300</v>
      </c>
    </row>
    <row r="61" spans="1:6" s="4" customFormat="1" ht="27.75" customHeight="1">
      <c r="A61" s="220"/>
      <c r="B61" s="220"/>
      <c r="C61" s="218" t="s">
        <v>110</v>
      </c>
      <c r="D61" s="219" t="s">
        <v>202</v>
      </c>
      <c r="E61" s="224"/>
      <c r="F61" s="224">
        <v>1500</v>
      </c>
    </row>
    <row r="62" spans="1:6" s="41" customFormat="1" ht="42.75" customHeight="1">
      <c r="A62" s="225" t="s">
        <v>67</v>
      </c>
      <c r="B62" s="225"/>
      <c r="C62" s="225"/>
      <c r="D62" s="231" t="s">
        <v>216</v>
      </c>
      <c r="E62" s="227">
        <f>SUM(E47:E61)</f>
        <v>1537935</v>
      </c>
      <c r="F62" s="227">
        <f>SUM(F47:F61)</f>
        <v>1537935</v>
      </c>
    </row>
    <row r="63" spans="1:6" s="4" customFormat="1" ht="24.75" customHeight="1">
      <c r="A63" s="217">
        <v>852</v>
      </c>
      <c r="B63" s="217">
        <v>85213</v>
      </c>
      <c r="C63" s="220" t="s">
        <v>11</v>
      </c>
      <c r="D63" s="222" t="s">
        <v>188</v>
      </c>
      <c r="E63" s="223">
        <v>3996</v>
      </c>
      <c r="F63" s="223"/>
    </row>
    <row r="64" spans="1:6" s="4" customFormat="1" ht="19.5" customHeight="1">
      <c r="A64" s="220"/>
      <c r="B64" s="220"/>
      <c r="C64" s="218" t="s">
        <v>141</v>
      </c>
      <c r="D64" s="219" t="s">
        <v>217</v>
      </c>
      <c r="E64" s="224"/>
      <c r="F64" s="224">
        <v>3996</v>
      </c>
    </row>
    <row r="65" spans="1:6" s="41" customFormat="1" ht="42" customHeight="1">
      <c r="A65" s="225" t="s">
        <v>68</v>
      </c>
      <c r="B65" s="225"/>
      <c r="C65" s="225"/>
      <c r="D65" s="232" t="s">
        <v>218</v>
      </c>
      <c r="E65" s="227">
        <f>SUM(E63:E64)</f>
        <v>3996</v>
      </c>
      <c r="F65" s="227">
        <f>SUM(F63:F64)</f>
        <v>3996</v>
      </c>
    </row>
    <row r="66" spans="1:6" s="4" customFormat="1" ht="23.25" customHeight="1">
      <c r="A66" s="217">
        <v>852</v>
      </c>
      <c r="B66" s="217">
        <v>85214</v>
      </c>
      <c r="C66" s="220" t="s">
        <v>11</v>
      </c>
      <c r="D66" s="222" t="s">
        <v>188</v>
      </c>
      <c r="E66" s="223">
        <v>63067</v>
      </c>
      <c r="F66" s="223"/>
    </row>
    <row r="67" spans="1:6" s="4" customFormat="1" ht="19.5" customHeight="1">
      <c r="A67" s="220"/>
      <c r="B67" s="220"/>
      <c r="C67" s="218" t="s">
        <v>140</v>
      </c>
      <c r="D67" s="219" t="s">
        <v>214</v>
      </c>
      <c r="E67" s="224"/>
      <c r="F67" s="224">
        <v>63067</v>
      </c>
    </row>
    <row r="68" spans="1:6" s="41" customFormat="1" ht="31.5" customHeight="1">
      <c r="A68" s="209" t="s">
        <v>69</v>
      </c>
      <c r="B68" s="209"/>
      <c r="C68" s="209"/>
      <c r="D68" s="233" t="s">
        <v>219</v>
      </c>
      <c r="E68" s="234">
        <f>SUM(E66:E67)</f>
        <v>63067</v>
      </c>
      <c r="F68" s="234">
        <f>SUM(F66:F67)</f>
        <v>63067</v>
      </c>
    </row>
    <row r="69" spans="1:6" s="41" customFormat="1" ht="31.5" customHeight="1">
      <c r="A69" s="212" t="s">
        <v>66</v>
      </c>
      <c r="B69" s="212"/>
      <c r="C69" s="212"/>
      <c r="D69" s="235" t="s">
        <v>220</v>
      </c>
      <c r="E69" s="214">
        <f>SUM(E68,E65,E62)</f>
        <v>1604998</v>
      </c>
      <c r="F69" s="214">
        <f>SUM(F68,F65,F62)</f>
        <v>1604998</v>
      </c>
    </row>
    <row r="70" spans="1:6" s="4" customFormat="1" ht="22.5" customHeight="1">
      <c r="A70" s="236" t="s">
        <v>221</v>
      </c>
      <c r="B70" s="236"/>
      <c r="C70" s="236"/>
      <c r="D70" s="236"/>
      <c r="E70" s="237">
        <f>E10+E24+E37+E42+E46+E69</f>
        <v>2045249.5</v>
      </c>
      <c r="F70" s="237">
        <f>F10+F24+F37+F42+F46+F69</f>
        <v>2045249.5</v>
      </c>
    </row>
    <row r="72" ht="12.75">
      <c r="A72" s="238"/>
    </row>
  </sheetData>
  <mergeCells count="23">
    <mergeCell ref="A1:F1"/>
    <mergeCell ref="A2:A4"/>
    <mergeCell ref="B2:B4"/>
    <mergeCell ref="C2:C4"/>
    <mergeCell ref="D2:D4"/>
    <mergeCell ref="E2:E4"/>
    <mergeCell ref="F2:F4"/>
    <mergeCell ref="A9:C9"/>
    <mergeCell ref="A10:C10"/>
    <mergeCell ref="A23:C23"/>
    <mergeCell ref="A24:C24"/>
    <mergeCell ref="A27:C27"/>
    <mergeCell ref="A36:C36"/>
    <mergeCell ref="A37:C37"/>
    <mergeCell ref="A41:C41"/>
    <mergeCell ref="A42:C42"/>
    <mergeCell ref="A45:C45"/>
    <mergeCell ref="A46:C46"/>
    <mergeCell ref="A62:C62"/>
    <mergeCell ref="A65:C65"/>
    <mergeCell ref="A68:C68"/>
    <mergeCell ref="A69:C69"/>
    <mergeCell ref="A70:D70"/>
  </mergeCells>
  <printOptions horizontalCentered="1"/>
  <pageMargins left="0.5513888888888889" right="0.5513888888888889" top="1.0597222222222222" bottom="0.9840277777777777" header="0.5118055555555555" footer="0.5118055555555555"/>
  <pageSetup horizontalDpi="300" verticalDpi="300" orientation="portrait" paperSize="9"/>
  <headerFooter alignWithMargins="0">
    <oddHeader>&amp;R&amp;9Załącznik nr 3
do Zarządzenia Nr 78/2009 
 z dnia 16 listopada 2009 r.</oddHeader>
    <oddFooter>&amp;CStrona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M268"/>
  <sheetViews>
    <sheetView tabSelected="1" workbookViewId="0" topLeftCell="A135">
      <selection activeCell="B140" sqref="B140"/>
    </sheetView>
  </sheetViews>
  <sheetFormatPr defaultColWidth="9.00390625" defaultRowHeight="12.75"/>
  <cols>
    <col min="1" max="1" width="14.375" style="239" customWidth="1"/>
    <col min="2" max="2" width="27.375" style="240" customWidth="1"/>
    <col min="3" max="3" width="9.125" style="241" customWidth="1"/>
    <col min="4" max="4" width="9.125" style="242" customWidth="1"/>
    <col min="5" max="5" width="9.125" style="243" customWidth="1"/>
    <col min="6" max="16384" width="9.125" style="241" customWidth="1"/>
  </cols>
  <sheetData>
    <row r="1" ht="13.5" customHeight="1">
      <c r="A1" s="244"/>
    </row>
    <row r="2" ht="13.5" customHeight="1">
      <c r="A2" s="244" t="s">
        <v>222</v>
      </c>
    </row>
    <row r="3" spans="1:2" ht="12.75">
      <c r="A3" s="239" t="s">
        <v>223</v>
      </c>
      <c r="B3" s="240" t="s">
        <v>224</v>
      </c>
    </row>
    <row r="4" spans="1:13" ht="12.75">
      <c r="A4" s="239" t="s">
        <v>133</v>
      </c>
      <c r="B4" s="240" t="s">
        <v>225</v>
      </c>
      <c r="M4" s="242"/>
    </row>
    <row r="5" spans="1:13" ht="12.75">
      <c r="A5" s="239" t="s">
        <v>83</v>
      </c>
      <c r="B5" s="245" t="s">
        <v>226</v>
      </c>
      <c r="M5" s="242"/>
    </row>
    <row r="6" spans="1:13" ht="12.75">
      <c r="A6" s="244" t="s">
        <v>170</v>
      </c>
      <c r="B6" s="246" t="s">
        <v>227</v>
      </c>
      <c r="M6" s="242"/>
    </row>
    <row r="7" spans="1:13" ht="12.75">
      <c r="A7" s="244" t="s">
        <v>117</v>
      </c>
      <c r="B7" s="246" t="s">
        <v>228</v>
      </c>
      <c r="M7" s="242"/>
    </row>
    <row r="8" spans="1:13" ht="12.75">
      <c r="A8" s="239" t="s">
        <v>129</v>
      </c>
      <c r="B8" s="240" t="s">
        <v>229</v>
      </c>
      <c r="M8" s="242"/>
    </row>
    <row r="9" spans="1:13" ht="12.75">
      <c r="A9" s="239" t="s">
        <v>100</v>
      </c>
      <c r="B9" s="240" t="s">
        <v>207</v>
      </c>
      <c r="G9" s="239"/>
      <c r="M9" s="242"/>
    </row>
    <row r="10" spans="1:13" ht="12.75">
      <c r="A10" s="244" t="s">
        <v>140</v>
      </c>
      <c r="B10" s="240" t="s">
        <v>214</v>
      </c>
      <c r="G10" s="239"/>
      <c r="M10" s="242"/>
    </row>
    <row r="11" spans="1:13" ht="12.75">
      <c r="A11" s="244" t="s">
        <v>230</v>
      </c>
      <c r="B11" s="240" t="s">
        <v>214</v>
      </c>
      <c r="G11" s="239"/>
      <c r="M11" s="242"/>
    </row>
    <row r="12" spans="1:13" ht="12.75">
      <c r="A12" s="244" t="s">
        <v>144</v>
      </c>
      <c r="B12" s="240" t="s">
        <v>214</v>
      </c>
      <c r="G12" s="239"/>
      <c r="M12" s="242"/>
    </row>
    <row r="13" spans="1:13" ht="12.75">
      <c r="A13" s="239" t="s">
        <v>231</v>
      </c>
      <c r="B13" s="240" t="s">
        <v>232</v>
      </c>
      <c r="G13" s="239"/>
      <c r="M13" s="242"/>
    </row>
    <row r="14" spans="1:13" ht="12.75">
      <c r="A14" s="239" t="s">
        <v>172</v>
      </c>
      <c r="B14" s="240" t="s">
        <v>233</v>
      </c>
      <c r="G14" s="239"/>
      <c r="M14" s="242"/>
    </row>
    <row r="15" spans="1:13" s="249" customFormat="1" ht="12.75">
      <c r="A15" s="247" t="s">
        <v>95</v>
      </c>
      <c r="B15" s="248" t="s">
        <v>193</v>
      </c>
      <c r="G15" s="247"/>
      <c r="M15" s="242"/>
    </row>
    <row r="16" spans="1:13" s="249" customFormat="1" ht="12.75">
      <c r="A16" s="247" t="s">
        <v>145</v>
      </c>
      <c r="B16" s="248" t="s">
        <v>193</v>
      </c>
      <c r="G16" s="247"/>
      <c r="M16" s="242"/>
    </row>
    <row r="17" spans="1:13" s="249" customFormat="1" ht="12.75">
      <c r="A17" s="247" t="s">
        <v>146</v>
      </c>
      <c r="B17" s="248" t="s">
        <v>193</v>
      </c>
      <c r="G17" s="247"/>
      <c r="M17" s="242"/>
    </row>
    <row r="18" spans="1:13" s="249" customFormat="1" ht="24.75">
      <c r="A18" s="247" t="s">
        <v>96</v>
      </c>
      <c r="B18" s="248" t="s">
        <v>194</v>
      </c>
      <c r="G18" s="247"/>
      <c r="M18" s="242"/>
    </row>
    <row r="19" spans="1:13" s="249" customFormat="1" ht="24.75">
      <c r="A19" s="247" t="s">
        <v>124</v>
      </c>
      <c r="B19" s="248" t="s">
        <v>234</v>
      </c>
      <c r="G19" s="247"/>
      <c r="M19" s="242"/>
    </row>
    <row r="20" spans="1:13" s="249" customFormat="1" ht="24.75">
      <c r="A20" s="247" t="s">
        <v>101</v>
      </c>
      <c r="B20" s="248" t="s">
        <v>195</v>
      </c>
      <c r="G20" s="247"/>
      <c r="M20" s="242"/>
    </row>
    <row r="21" spans="1:13" s="249" customFormat="1" ht="24.75">
      <c r="A21" s="247" t="s">
        <v>147</v>
      </c>
      <c r="B21" s="248" t="s">
        <v>195</v>
      </c>
      <c r="G21" s="247"/>
      <c r="M21" s="242"/>
    </row>
    <row r="22" spans="1:13" s="249" customFormat="1" ht="24.75">
      <c r="A22" s="247" t="s">
        <v>148</v>
      </c>
      <c r="B22" s="248" t="s">
        <v>195</v>
      </c>
      <c r="G22" s="247"/>
      <c r="M22" s="242"/>
    </row>
    <row r="23" spans="1:13" s="249" customFormat="1" ht="12.75">
      <c r="A23" s="247" t="s">
        <v>102</v>
      </c>
      <c r="B23" s="248" t="s">
        <v>196</v>
      </c>
      <c r="G23" s="247"/>
      <c r="M23" s="247"/>
    </row>
    <row r="24" spans="1:13" s="249" customFormat="1" ht="12.75">
      <c r="A24" s="247" t="s">
        <v>149</v>
      </c>
      <c r="B24" s="248" t="s">
        <v>196</v>
      </c>
      <c r="G24" s="247"/>
      <c r="M24" s="247"/>
    </row>
    <row r="25" spans="1:13" s="249" customFormat="1" ht="12.75">
      <c r="A25" s="247" t="s">
        <v>150</v>
      </c>
      <c r="B25" s="248" t="s">
        <v>196</v>
      </c>
      <c r="G25" s="247"/>
      <c r="M25" s="247"/>
    </row>
    <row r="26" spans="1:13" s="249" customFormat="1" ht="24.75">
      <c r="A26" s="247" t="s">
        <v>141</v>
      </c>
      <c r="B26" s="248" t="s">
        <v>217</v>
      </c>
      <c r="G26" s="247"/>
      <c r="M26" s="242"/>
    </row>
    <row r="27" spans="1:13" s="249" customFormat="1" ht="12.75">
      <c r="A27" s="247" t="s">
        <v>103</v>
      </c>
      <c r="B27" s="248" t="s">
        <v>235</v>
      </c>
      <c r="G27" s="247"/>
      <c r="M27" s="242"/>
    </row>
    <row r="28" spans="1:13" s="249" customFormat="1" ht="12.75">
      <c r="A28" s="247" t="s">
        <v>104</v>
      </c>
      <c r="B28" s="248" t="s">
        <v>208</v>
      </c>
      <c r="G28" s="247"/>
      <c r="M28" s="242"/>
    </row>
    <row r="29" spans="1:13" s="249" customFormat="1" ht="12.75">
      <c r="A29" s="247" t="s">
        <v>151</v>
      </c>
      <c r="B29" s="248" t="s">
        <v>208</v>
      </c>
      <c r="G29" s="247"/>
      <c r="M29" s="242"/>
    </row>
    <row r="30" spans="1:13" s="249" customFormat="1" ht="12.75">
      <c r="A30" s="247" t="s">
        <v>152</v>
      </c>
      <c r="B30" s="248" t="s">
        <v>208</v>
      </c>
      <c r="G30" s="247"/>
      <c r="M30" s="242"/>
    </row>
    <row r="31" spans="1:13" s="249" customFormat="1" ht="12.75">
      <c r="A31" s="247" t="s">
        <v>136</v>
      </c>
      <c r="B31" s="248" t="s">
        <v>236</v>
      </c>
      <c r="G31" s="247"/>
      <c r="M31" s="242"/>
    </row>
    <row r="32" spans="1:13" s="249" customFormat="1" ht="12.75">
      <c r="A32" s="247" t="s">
        <v>88</v>
      </c>
      <c r="B32" s="250" t="s">
        <v>197</v>
      </c>
      <c r="G32" s="247"/>
      <c r="M32" s="242"/>
    </row>
    <row r="33" spans="1:13" s="249" customFormat="1" ht="12.75">
      <c r="A33" s="247" t="s">
        <v>153</v>
      </c>
      <c r="B33" s="250" t="s">
        <v>197</v>
      </c>
      <c r="G33" s="247"/>
      <c r="M33" s="242"/>
    </row>
    <row r="34" spans="1:13" s="249" customFormat="1" ht="12.75">
      <c r="A34" s="247" t="s">
        <v>154</v>
      </c>
      <c r="B34" s="250" t="s">
        <v>197</v>
      </c>
      <c r="G34" s="247"/>
      <c r="M34" s="242"/>
    </row>
    <row r="35" spans="1:13" s="249" customFormat="1" ht="24.75">
      <c r="A35" s="247" t="s">
        <v>169</v>
      </c>
      <c r="B35" s="250" t="s">
        <v>237</v>
      </c>
      <c r="G35" s="247"/>
      <c r="M35" s="242"/>
    </row>
    <row r="36" spans="1:13" s="249" customFormat="1" ht="12.75">
      <c r="A36" s="247" t="s">
        <v>130</v>
      </c>
      <c r="B36" s="250" t="s">
        <v>238</v>
      </c>
      <c r="G36" s="247"/>
      <c r="M36" s="242"/>
    </row>
    <row r="37" spans="1:13" s="249" customFormat="1" ht="12.75">
      <c r="A37" s="247" t="s">
        <v>119</v>
      </c>
      <c r="B37" s="248" t="s">
        <v>239</v>
      </c>
      <c r="G37" s="247"/>
      <c r="M37" s="242"/>
    </row>
    <row r="38" spans="1:13" s="249" customFormat="1" ht="12.75">
      <c r="A38" s="247" t="s">
        <v>155</v>
      </c>
      <c r="B38" s="248" t="s">
        <v>239</v>
      </c>
      <c r="G38" s="247"/>
      <c r="M38" s="242"/>
    </row>
    <row r="39" spans="1:13" s="249" customFormat="1" ht="12.75">
      <c r="A39" s="247" t="s">
        <v>156</v>
      </c>
      <c r="B39" s="248" t="s">
        <v>239</v>
      </c>
      <c r="G39" s="247"/>
      <c r="M39" s="242"/>
    </row>
    <row r="40" spans="1:13" s="249" customFormat="1" ht="12.75">
      <c r="A40" s="247" t="s">
        <v>91</v>
      </c>
      <c r="B40" s="248" t="s">
        <v>240</v>
      </c>
      <c r="G40" s="247"/>
      <c r="M40" s="242"/>
    </row>
    <row r="41" spans="1:13" s="249" customFormat="1" ht="12.75">
      <c r="A41" s="247" t="s">
        <v>105</v>
      </c>
      <c r="B41" s="248" t="s">
        <v>241</v>
      </c>
      <c r="G41" s="247"/>
      <c r="J41" s="247"/>
      <c r="M41" s="242"/>
    </row>
    <row r="42" spans="1:13" s="249" customFormat="1" ht="12.75">
      <c r="A42" s="247" t="s">
        <v>84</v>
      </c>
      <c r="B42" s="248" t="s">
        <v>189</v>
      </c>
      <c r="G42" s="247"/>
      <c r="J42" s="247"/>
      <c r="M42" s="242"/>
    </row>
    <row r="43" spans="1:13" s="249" customFormat="1" ht="12.75">
      <c r="A43" s="247" t="s">
        <v>157</v>
      </c>
      <c r="B43" s="248" t="s">
        <v>189</v>
      </c>
      <c r="G43" s="247"/>
      <c r="J43" s="247"/>
      <c r="M43" s="242"/>
    </row>
    <row r="44" spans="1:13" s="249" customFormat="1" ht="12.75">
      <c r="A44" s="247" t="s">
        <v>158</v>
      </c>
      <c r="B44" s="248" t="s">
        <v>189</v>
      </c>
      <c r="G44" s="247"/>
      <c r="J44" s="247"/>
      <c r="M44" s="242"/>
    </row>
    <row r="45" spans="1:13" s="249" customFormat="1" ht="12.75">
      <c r="A45" s="247" t="s">
        <v>134</v>
      </c>
      <c r="B45" s="248" t="s">
        <v>242</v>
      </c>
      <c r="G45" s="247"/>
      <c r="J45" s="247"/>
      <c r="M45" s="242"/>
    </row>
    <row r="46" spans="1:13" s="249" customFormat="1" ht="24.75">
      <c r="A46" s="247" t="s">
        <v>106</v>
      </c>
      <c r="B46" s="248" t="s">
        <v>243</v>
      </c>
      <c r="G46" s="247"/>
      <c r="J46" s="247"/>
      <c r="M46" s="242"/>
    </row>
    <row r="47" spans="1:13" s="249" customFormat="1" ht="24.75">
      <c r="A47" s="247" t="s">
        <v>159</v>
      </c>
      <c r="B47" s="248" t="s">
        <v>243</v>
      </c>
      <c r="G47" s="247"/>
      <c r="J47" s="247"/>
      <c r="M47" s="242"/>
    </row>
    <row r="48" spans="1:13" s="249" customFormat="1" ht="24.75">
      <c r="A48" s="247" t="s">
        <v>160</v>
      </c>
      <c r="B48" s="248" t="s">
        <v>243</v>
      </c>
      <c r="G48" s="247"/>
      <c r="J48" s="247"/>
      <c r="M48" s="242"/>
    </row>
    <row r="49" spans="1:13" s="249" customFormat="1" ht="36.75">
      <c r="A49" s="247" t="s">
        <v>244</v>
      </c>
      <c r="B49" s="248" t="s">
        <v>245</v>
      </c>
      <c r="G49" s="247"/>
      <c r="J49" s="247"/>
      <c r="M49" s="242"/>
    </row>
    <row r="50" spans="1:13" s="249" customFormat="1" ht="36.75">
      <c r="A50" s="247" t="s">
        <v>246</v>
      </c>
      <c r="B50" s="248" t="s">
        <v>245</v>
      </c>
      <c r="G50" s="247"/>
      <c r="J50" s="247"/>
      <c r="M50" s="242"/>
    </row>
    <row r="51" spans="1:13" s="249" customFormat="1" ht="36.75">
      <c r="A51" s="247" t="s">
        <v>247</v>
      </c>
      <c r="B51" s="248" t="s">
        <v>245</v>
      </c>
      <c r="G51" s="247"/>
      <c r="J51" s="247"/>
      <c r="M51" s="242"/>
    </row>
    <row r="52" spans="1:13" s="249" customFormat="1" ht="36.75">
      <c r="A52" s="247" t="s">
        <v>107</v>
      </c>
      <c r="B52" s="248" t="s">
        <v>198</v>
      </c>
      <c r="G52" s="247"/>
      <c r="J52" s="247"/>
      <c r="M52" s="242"/>
    </row>
    <row r="53" spans="1:13" s="249" customFormat="1" ht="36.75">
      <c r="A53" s="247" t="s">
        <v>161</v>
      </c>
      <c r="B53" s="248" t="s">
        <v>198</v>
      </c>
      <c r="G53" s="247"/>
      <c r="J53" s="247"/>
      <c r="M53" s="242"/>
    </row>
    <row r="54" spans="1:13" s="249" customFormat="1" ht="36.75">
      <c r="A54" s="247" t="s">
        <v>162</v>
      </c>
      <c r="B54" s="248" t="s">
        <v>198</v>
      </c>
      <c r="G54" s="247"/>
      <c r="J54" s="247"/>
      <c r="M54" s="242"/>
    </row>
    <row r="55" spans="1:13" s="249" customFormat="1" ht="36.75">
      <c r="A55" s="247" t="s">
        <v>248</v>
      </c>
      <c r="B55" s="248" t="s">
        <v>249</v>
      </c>
      <c r="G55" s="247"/>
      <c r="J55" s="247"/>
      <c r="M55" s="242"/>
    </row>
    <row r="56" spans="1:10" s="249" customFormat="1" ht="12.75">
      <c r="A56" s="247" t="s">
        <v>250</v>
      </c>
      <c r="B56" s="248" t="s">
        <v>251</v>
      </c>
      <c r="D56" s="242"/>
      <c r="E56" s="243"/>
      <c r="G56" s="247"/>
      <c r="J56" s="247"/>
    </row>
    <row r="57" spans="1:10" s="249" customFormat="1" ht="12.75">
      <c r="A57" s="247" t="s">
        <v>108</v>
      </c>
      <c r="B57" s="248" t="s">
        <v>199</v>
      </c>
      <c r="D57" s="242"/>
      <c r="E57" s="243"/>
      <c r="G57" s="247"/>
      <c r="J57" s="247"/>
    </row>
    <row r="58" spans="1:10" s="249" customFormat="1" ht="12.75">
      <c r="A58" s="247" t="s">
        <v>163</v>
      </c>
      <c r="B58" s="248" t="s">
        <v>199</v>
      </c>
      <c r="D58" s="242"/>
      <c r="E58" s="243"/>
      <c r="G58" s="247"/>
      <c r="J58" s="247"/>
    </row>
    <row r="59" spans="1:10" s="249" customFormat="1" ht="12.75">
      <c r="A59" s="247" t="s">
        <v>164</v>
      </c>
      <c r="B59" s="248" t="s">
        <v>199</v>
      </c>
      <c r="D59" s="242"/>
      <c r="E59" s="243"/>
      <c r="G59" s="247"/>
      <c r="J59" s="247"/>
    </row>
    <row r="60" spans="1:10" s="249" customFormat="1" ht="12.75">
      <c r="A60" s="247" t="s">
        <v>85</v>
      </c>
      <c r="B60" s="248" t="s">
        <v>190</v>
      </c>
      <c r="D60" s="242"/>
      <c r="E60" s="243"/>
      <c r="G60" s="247"/>
      <c r="J60" s="247"/>
    </row>
    <row r="61" spans="1:10" s="249" customFormat="1" ht="12.75">
      <c r="A61" s="247" t="s">
        <v>142</v>
      </c>
      <c r="B61" s="248" t="s">
        <v>200</v>
      </c>
      <c r="D61" s="242"/>
      <c r="E61" s="243"/>
      <c r="G61" s="247"/>
      <c r="J61" s="247"/>
    </row>
    <row r="62" spans="1:10" s="249" customFormat="1" ht="12.75">
      <c r="A62" s="247" t="s">
        <v>171</v>
      </c>
      <c r="B62" s="246" t="s">
        <v>252</v>
      </c>
      <c r="D62" s="242"/>
      <c r="E62" s="243"/>
      <c r="G62" s="247"/>
      <c r="J62" s="247"/>
    </row>
    <row r="63" spans="1:10" s="249" customFormat="1" ht="12.75">
      <c r="A63" s="247" t="s">
        <v>109</v>
      </c>
      <c r="B63" s="246" t="s">
        <v>215</v>
      </c>
      <c r="D63" s="242"/>
      <c r="E63" s="243"/>
      <c r="G63" s="247"/>
      <c r="J63" s="247"/>
    </row>
    <row r="64" spans="1:10" s="249" customFormat="1" ht="36.75">
      <c r="A64" s="247" t="s">
        <v>97</v>
      </c>
      <c r="B64" s="248" t="s">
        <v>201</v>
      </c>
      <c r="D64" s="242"/>
      <c r="E64" s="243"/>
      <c r="G64" s="247"/>
      <c r="J64" s="247"/>
    </row>
    <row r="65" spans="1:10" s="249" customFormat="1" ht="36.75">
      <c r="A65" s="247" t="s">
        <v>165</v>
      </c>
      <c r="B65" s="248" t="s">
        <v>201</v>
      </c>
      <c r="D65" s="242"/>
      <c r="E65" s="243"/>
      <c r="G65" s="247"/>
      <c r="J65" s="247"/>
    </row>
    <row r="66" spans="1:10" s="249" customFormat="1" ht="36.75">
      <c r="A66" s="247" t="s">
        <v>166</v>
      </c>
      <c r="B66" s="248" t="s">
        <v>201</v>
      </c>
      <c r="D66" s="242"/>
      <c r="E66" s="243"/>
      <c r="G66" s="247"/>
      <c r="J66" s="247"/>
    </row>
    <row r="67" spans="1:10" s="249" customFormat="1" ht="36.75">
      <c r="A67" s="247" t="s">
        <v>110</v>
      </c>
      <c r="B67" s="248" t="s">
        <v>202</v>
      </c>
      <c r="D67" s="242"/>
      <c r="E67" s="243"/>
      <c r="G67" s="247"/>
      <c r="J67" s="247"/>
    </row>
    <row r="68" spans="1:10" s="249" customFormat="1" ht="36.75">
      <c r="A68" s="247" t="s">
        <v>167</v>
      </c>
      <c r="B68" s="248" t="s">
        <v>202</v>
      </c>
      <c r="D68" s="242"/>
      <c r="E68" s="243"/>
      <c r="G68" s="247"/>
      <c r="J68" s="247"/>
    </row>
    <row r="69" spans="1:10" s="249" customFormat="1" ht="36.75">
      <c r="A69" s="247" t="s">
        <v>168</v>
      </c>
      <c r="B69" s="248" t="s">
        <v>202</v>
      </c>
      <c r="D69" s="242"/>
      <c r="E69" s="243"/>
      <c r="G69" s="247"/>
      <c r="J69" s="247"/>
    </row>
    <row r="70" spans="1:10" s="249" customFormat="1" ht="12.75">
      <c r="A70" s="247" t="s">
        <v>122</v>
      </c>
      <c r="B70" s="248" t="s">
        <v>253</v>
      </c>
      <c r="D70" s="242"/>
      <c r="E70" s="243"/>
      <c r="G70" s="247"/>
      <c r="J70" s="247"/>
    </row>
    <row r="71" spans="1:10" s="249" customFormat="1" ht="12.75">
      <c r="A71" s="247" t="s">
        <v>92</v>
      </c>
      <c r="B71" s="248" t="s">
        <v>254</v>
      </c>
      <c r="D71" s="242"/>
      <c r="E71" s="243"/>
      <c r="G71" s="247"/>
      <c r="J71" s="247"/>
    </row>
    <row r="72" spans="1:10" s="249" customFormat="1" ht="12.75">
      <c r="A72" s="247" t="s">
        <v>111</v>
      </c>
      <c r="B72" s="248" t="s">
        <v>255</v>
      </c>
      <c r="D72" s="242"/>
      <c r="E72" s="243"/>
      <c r="G72" s="247"/>
      <c r="J72" s="247"/>
    </row>
    <row r="73" spans="1:10" s="249" customFormat="1" ht="24.75">
      <c r="A73" s="247" t="s">
        <v>256</v>
      </c>
      <c r="B73" s="248" t="s">
        <v>257</v>
      </c>
      <c r="D73" s="242"/>
      <c r="E73" s="243"/>
      <c r="G73" s="247"/>
      <c r="J73" s="247"/>
    </row>
    <row r="74" spans="1:10" s="249" customFormat="1" ht="36.75">
      <c r="A74" s="247" t="s">
        <v>258</v>
      </c>
      <c r="B74" s="248" t="s">
        <v>259</v>
      </c>
      <c r="D74" s="242"/>
      <c r="E74" s="243"/>
      <c r="G74" s="247"/>
      <c r="J74" s="247"/>
    </row>
    <row r="75" spans="1:10" s="249" customFormat="1" ht="72.75">
      <c r="A75" s="247" t="s">
        <v>260</v>
      </c>
      <c r="B75" s="248" t="s">
        <v>261</v>
      </c>
      <c r="D75" s="242"/>
      <c r="E75" s="243"/>
      <c r="G75" s="247"/>
      <c r="J75" s="247"/>
    </row>
    <row r="76" spans="1:10" s="249" customFormat="1" ht="24.75">
      <c r="A76" s="247" t="s">
        <v>127</v>
      </c>
      <c r="B76" s="248" t="s">
        <v>262</v>
      </c>
      <c r="D76" s="242"/>
      <c r="E76" s="243"/>
      <c r="G76" s="247"/>
      <c r="J76" s="247"/>
    </row>
    <row r="77" spans="7:10" ht="12.75">
      <c r="G77" s="239"/>
      <c r="J77" s="239"/>
    </row>
    <row r="78" spans="7:10" ht="12.75">
      <c r="G78" s="239"/>
      <c r="J78" s="239"/>
    </row>
    <row r="79" spans="7:10" ht="12.75">
      <c r="G79" s="239"/>
      <c r="J79" s="239"/>
    </row>
    <row r="80" ht="12.75">
      <c r="J80" s="239"/>
    </row>
    <row r="81" spans="1:2" ht="12.75">
      <c r="A81" s="239" t="s">
        <v>49</v>
      </c>
      <c r="B81" s="240" t="s">
        <v>263</v>
      </c>
    </row>
    <row r="82" spans="1:2" ht="12.75">
      <c r="A82" s="239" t="s">
        <v>50</v>
      </c>
      <c r="B82" s="240" t="s">
        <v>264</v>
      </c>
    </row>
    <row r="83" spans="1:2" ht="12.75">
      <c r="A83" s="242" t="s">
        <v>36</v>
      </c>
      <c r="B83" s="251" t="s">
        <v>265</v>
      </c>
    </row>
    <row r="84" spans="1:2" ht="12.75">
      <c r="A84" s="242" t="s">
        <v>37</v>
      </c>
      <c r="B84" s="251" t="s">
        <v>266</v>
      </c>
    </row>
    <row r="85" spans="1:2" ht="12.75">
      <c r="A85" s="242" t="s">
        <v>38</v>
      </c>
      <c r="B85" s="251" t="s">
        <v>267</v>
      </c>
    </row>
    <row r="86" spans="1:2" ht="12.75">
      <c r="A86" s="242" t="s">
        <v>41</v>
      </c>
      <c r="B86" s="251" t="s">
        <v>268</v>
      </c>
    </row>
    <row r="87" spans="1:2" ht="12.75">
      <c r="A87" s="242" t="s">
        <v>33</v>
      </c>
      <c r="B87" s="251" t="s">
        <v>269</v>
      </c>
    </row>
    <row r="88" spans="1:2" ht="12.75">
      <c r="A88" s="242" t="s">
        <v>42</v>
      </c>
      <c r="B88" s="251" t="s">
        <v>270</v>
      </c>
    </row>
    <row r="89" spans="1:2" ht="12.75">
      <c r="A89" s="247" t="s">
        <v>271</v>
      </c>
      <c r="B89" s="251" t="s">
        <v>272</v>
      </c>
    </row>
    <row r="90" spans="1:2" ht="12.75">
      <c r="A90" s="247" t="s">
        <v>78</v>
      </c>
      <c r="B90" s="251" t="s">
        <v>273</v>
      </c>
    </row>
    <row r="91" spans="1:2" ht="12.75">
      <c r="A91" s="247" t="s">
        <v>46</v>
      </c>
      <c r="B91" s="251" t="s">
        <v>274</v>
      </c>
    </row>
    <row r="92" spans="1:2" ht="12.75">
      <c r="A92" s="247" t="s">
        <v>44</v>
      </c>
      <c r="B92" s="251" t="s">
        <v>275</v>
      </c>
    </row>
    <row r="93" spans="1:2" ht="12.75">
      <c r="A93" s="247" t="s">
        <v>20</v>
      </c>
      <c r="B93" s="252" t="s">
        <v>276</v>
      </c>
    </row>
    <row r="94" spans="1:2" ht="12.75">
      <c r="A94" s="247" t="s">
        <v>43</v>
      </c>
      <c r="B94" s="251" t="s">
        <v>277</v>
      </c>
    </row>
    <row r="95" spans="1:2" ht="12.75">
      <c r="A95" s="247" t="s">
        <v>65</v>
      </c>
      <c r="B95" s="251" t="s">
        <v>278</v>
      </c>
    </row>
    <row r="96" spans="1:2" ht="12.75">
      <c r="A96" s="247" t="s">
        <v>47</v>
      </c>
      <c r="B96" s="251" t="s">
        <v>279</v>
      </c>
    </row>
    <row r="97" spans="1:2" ht="12.75">
      <c r="A97" s="247" t="s">
        <v>39</v>
      </c>
      <c r="B97" s="251" t="s">
        <v>280</v>
      </c>
    </row>
    <row r="98" spans="1:2" ht="12.75">
      <c r="A98" s="247" t="s">
        <v>281</v>
      </c>
      <c r="B98" s="246" t="s">
        <v>282</v>
      </c>
    </row>
    <row r="99" spans="1:2" ht="12.75">
      <c r="A99" s="247" t="s">
        <v>12</v>
      </c>
      <c r="B99" s="251" t="s">
        <v>283</v>
      </c>
    </row>
    <row r="100" spans="1:2" ht="12.75">
      <c r="A100" s="247" t="s">
        <v>21</v>
      </c>
      <c r="B100" s="251" t="s">
        <v>284</v>
      </c>
    </row>
    <row r="101" spans="1:2" ht="12.75">
      <c r="A101" s="247" t="s">
        <v>22</v>
      </c>
      <c r="B101" s="251" t="s">
        <v>285</v>
      </c>
    </row>
    <row r="102" spans="1:2" ht="12.75">
      <c r="A102" s="247" t="s">
        <v>34</v>
      </c>
      <c r="B102" s="251" t="s">
        <v>286</v>
      </c>
    </row>
    <row r="103" spans="1:2" ht="12.75">
      <c r="A103" s="247" t="s">
        <v>23</v>
      </c>
      <c r="B103" s="251" t="s">
        <v>287</v>
      </c>
    </row>
    <row r="104" spans="1:2" ht="12.75">
      <c r="A104" s="247" t="s">
        <v>13</v>
      </c>
      <c r="B104" s="251" t="s">
        <v>288</v>
      </c>
    </row>
    <row r="105" spans="1:2" ht="12.75">
      <c r="A105" s="247" t="s">
        <v>28</v>
      </c>
      <c r="B105" s="251" t="s">
        <v>289</v>
      </c>
    </row>
    <row r="106" spans="1:2" ht="12.75">
      <c r="A106" s="244" t="s">
        <v>71</v>
      </c>
      <c r="B106" s="240" t="s">
        <v>290</v>
      </c>
    </row>
    <row r="107" spans="1:2" ht="12.75">
      <c r="A107" s="244" t="s">
        <v>72</v>
      </c>
      <c r="B107" s="240" t="s">
        <v>290</v>
      </c>
    </row>
    <row r="108" spans="1:2" ht="12.75">
      <c r="A108" s="247" t="s">
        <v>11</v>
      </c>
      <c r="B108" s="251" t="s">
        <v>188</v>
      </c>
    </row>
    <row r="109" spans="1:2" ht="12.75">
      <c r="A109" s="247" t="s">
        <v>59</v>
      </c>
      <c r="B109" s="251" t="s">
        <v>291</v>
      </c>
    </row>
    <row r="110" spans="1:2" ht="12.75">
      <c r="A110" s="247" t="s">
        <v>26</v>
      </c>
      <c r="B110" s="251" t="s">
        <v>292</v>
      </c>
    </row>
    <row r="111" spans="1:2" ht="12.75">
      <c r="A111" s="247" t="s">
        <v>61</v>
      </c>
      <c r="B111" s="251" t="s">
        <v>293</v>
      </c>
    </row>
    <row r="112" spans="1:2" ht="12.75">
      <c r="A112" s="247" t="s">
        <v>114</v>
      </c>
      <c r="B112" s="251" t="s">
        <v>294</v>
      </c>
    </row>
    <row r="113" spans="1:2" ht="12.75">
      <c r="A113" s="247" t="s">
        <v>55</v>
      </c>
      <c r="B113" s="251" t="s">
        <v>295</v>
      </c>
    </row>
    <row r="114" spans="1:2" ht="12.75">
      <c r="A114" s="247" t="s">
        <v>53</v>
      </c>
      <c r="B114" s="251" t="s">
        <v>296</v>
      </c>
    </row>
    <row r="115" spans="1:2" ht="12.75">
      <c r="A115" s="247" t="s">
        <v>16</v>
      </c>
      <c r="B115" s="251" t="s">
        <v>297</v>
      </c>
    </row>
    <row r="116" spans="1:2" ht="12.75">
      <c r="A116" s="247" t="s">
        <v>298</v>
      </c>
      <c r="B116" s="251" t="s">
        <v>299</v>
      </c>
    </row>
    <row r="117" spans="1:2" ht="12.75">
      <c r="A117" s="247" t="s">
        <v>90</v>
      </c>
      <c r="B117" s="251" t="s">
        <v>300</v>
      </c>
    </row>
    <row r="118" spans="1:2" ht="24.75">
      <c r="A118" s="247" t="s">
        <v>17</v>
      </c>
      <c r="B118" s="253" t="s">
        <v>301</v>
      </c>
    </row>
    <row r="119" spans="1:2" ht="12.75">
      <c r="A119" s="247" t="s">
        <v>302</v>
      </c>
      <c r="B119" s="251" t="s">
        <v>303</v>
      </c>
    </row>
    <row r="120" spans="1:2" ht="12.75">
      <c r="A120" s="239" t="s">
        <v>304</v>
      </c>
      <c r="B120" s="254" t="s">
        <v>305</v>
      </c>
    </row>
    <row r="121" spans="1:2" ht="12.75">
      <c r="A121" s="239" t="s">
        <v>93</v>
      </c>
      <c r="B121" s="254" t="s">
        <v>306</v>
      </c>
    </row>
    <row r="125" spans="1:2" ht="12.75">
      <c r="A125" s="239" t="s">
        <v>9</v>
      </c>
      <c r="B125" s="240" t="s">
        <v>192</v>
      </c>
    </row>
    <row r="126" spans="1:2" ht="12.75">
      <c r="A126" s="239" t="s">
        <v>86</v>
      </c>
      <c r="B126" s="240" t="s">
        <v>307</v>
      </c>
    </row>
    <row r="127" spans="1:2" ht="12.75">
      <c r="A127" s="239" t="s">
        <v>14</v>
      </c>
      <c r="B127" s="240" t="s">
        <v>308</v>
      </c>
    </row>
    <row r="128" spans="1:2" ht="12.75">
      <c r="A128" s="244" t="s">
        <v>309</v>
      </c>
      <c r="B128" s="240" t="s">
        <v>310</v>
      </c>
    </row>
    <row r="129" spans="1:2" ht="12.75">
      <c r="A129" s="239" t="s">
        <v>18</v>
      </c>
      <c r="B129" s="240" t="s">
        <v>311</v>
      </c>
    </row>
    <row r="130" spans="1:2" ht="12.75">
      <c r="A130" s="239" t="s">
        <v>24</v>
      </c>
      <c r="B130" s="240" t="s">
        <v>204</v>
      </c>
    </row>
    <row r="131" spans="1:2" ht="12.75">
      <c r="A131" s="239" t="s">
        <v>29</v>
      </c>
      <c r="B131" s="240" t="s">
        <v>210</v>
      </c>
    </row>
    <row r="132" spans="1:2" ht="12.75">
      <c r="A132" s="239" t="s">
        <v>115</v>
      </c>
      <c r="B132" s="240" t="s">
        <v>212</v>
      </c>
    </row>
    <row r="133" spans="1:2" ht="12.75">
      <c r="A133" s="239" t="s">
        <v>31</v>
      </c>
      <c r="B133" s="240" t="s">
        <v>312</v>
      </c>
    </row>
    <row r="134" spans="1:2" ht="12.75">
      <c r="A134" s="239" t="s">
        <v>125</v>
      </c>
      <c r="B134" s="240" t="s">
        <v>313</v>
      </c>
    </row>
    <row r="135" spans="1:2" ht="12.75">
      <c r="A135" s="239" t="s">
        <v>51</v>
      </c>
      <c r="B135" s="240" t="s">
        <v>314</v>
      </c>
    </row>
    <row r="136" spans="1:2" ht="12.75">
      <c r="A136" s="239" t="s">
        <v>57</v>
      </c>
      <c r="B136" s="240" t="s">
        <v>315</v>
      </c>
    </row>
    <row r="137" spans="1:2" ht="12.75">
      <c r="A137" s="239" t="s">
        <v>62</v>
      </c>
      <c r="B137" s="240" t="s">
        <v>213</v>
      </c>
    </row>
    <row r="138" spans="1:2" ht="12.75">
      <c r="A138" s="239" t="s">
        <v>66</v>
      </c>
      <c r="B138" s="240" t="s">
        <v>220</v>
      </c>
    </row>
    <row r="139" spans="1:2" ht="12.75">
      <c r="A139" s="244" t="s">
        <v>316</v>
      </c>
      <c r="B139" s="240" t="s">
        <v>317</v>
      </c>
    </row>
    <row r="140" spans="1:2" ht="12.75">
      <c r="A140" s="239" t="s">
        <v>73</v>
      </c>
      <c r="B140" s="240" t="s">
        <v>318</v>
      </c>
    </row>
    <row r="141" spans="1:2" ht="12.75">
      <c r="A141" s="239" t="s">
        <v>75</v>
      </c>
      <c r="B141" s="240" t="s">
        <v>319</v>
      </c>
    </row>
    <row r="142" spans="1:2" ht="12.75">
      <c r="A142" s="239" t="s">
        <v>175</v>
      </c>
      <c r="B142" s="240" t="s">
        <v>320</v>
      </c>
    </row>
    <row r="143" spans="1:2" ht="12.75">
      <c r="A143" s="239" t="s">
        <v>177</v>
      </c>
      <c r="B143" s="240" t="s">
        <v>321</v>
      </c>
    </row>
    <row r="146" spans="1:2" ht="12.75">
      <c r="A146" s="239" t="s">
        <v>322</v>
      </c>
      <c r="B146" s="255" t="s">
        <v>191</v>
      </c>
    </row>
    <row r="147" spans="1:2" ht="12.75">
      <c r="A147" s="239" t="s">
        <v>323</v>
      </c>
      <c r="B147" s="255" t="s">
        <v>191</v>
      </c>
    </row>
    <row r="148" spans="1:2" ht="12.75">
      <c r="A148" s="239" t="s">
        <v>324</v>
      </c>
      <c r="B148" s="255" t="s">
        <v>325</v>
      </c>
    </row>
    <row r="149" spans="1:2" ht="12.75">
      <c r="A149" s="239" t="s">
        <v>326</v>
      </c>
      <c r="B149" s="255" t="s">
        <v>191</v>
      </c>
    </row>
    <row r="150" spans="1:2" ht="12.75">
      <c r="A150" s="239" t="s">
        <v>327</v>
      </c>
      <c r="B150" s="255" t="s">
        <v>328</v>
      </c>
    </row>
    <row r="151" spans="1:2" ht="12.75">
      <c r="A151" s="239" t="s">
        <v>329</v>
      </c>
      <c r="B151" s="255" t="s">
        <v>203</v>
      </c>
    </row>
    <row r="152" spans="1:2" ht="12.75">
      <c r="A152" s="239" t="s">
        <v>330</v>
      </c>
      <c r="B152" s="255" t="s">
        <v>331</v>
      </c>
    </row>
    <row r="153" spans="1:2" ht="12.75">
      <c r="A153" s="244" t="s">
        <v>332</v>
      </c>
      <c r="B153" s="255" t="s">
        <v>333</v>
      </c>
    </row>
    <row r="154" spans="1:2" ht="12.75">
      <c r="A154" s="239" t="s">
        <v>334</v>
      </c>
      <c r="B154" s="255" t="s">
        <v>206</v>
      </c>
    </row>
    <row r="155" spans="1:2" ht="12.75">
      <c r="A155" s="239" t="s">
        <v>335</v>
      </c>
      <c r="B155" s="255" t="s">
        <v>336</v>
      </c>
    </row>
    <row r="156" spans="1:2" ht="12.75">
      <c r="A156" s="239" t="s">
        <v>337</v>
      </c>
      <c r="B156" s="255" t="s">
        <v>338</v>
      </c>
    </row>
    <row r="157" spans="1:2" ht="12.75">
      <c r="A157" s="244" t="s">
        <v>339</v>
      </c>
      <c r="B157" s="256" t="s">
        <v>340</v>
      </c>
    </row>
    <row r="158" spans="1:2" ht="12.75">
      <c r="A158" s="239" t="s">
        <v>341</v>
      </c>
      <c r="B158" s="255" t="s">
        <v>342</v>
      </c>
    </row>
    <row r="159" spans="1:2" ht="12.75">
      <c r="A159" s="239" t="s">
        <v>343</v>
      </c>
      <c r="B159" s="255" t="s">
        <v>211</v>
      </c>
    </row>
    <row r="160" spans="1:2" ht="12.75">
      <c r="A160" s="239" t="s">
        <v>344</v>
      </c>
      <c r="B160" s="255" t="s">
        <v>345</v>
      </c>
    </row>
    <row r="161" spans="1:2" ht="12.75">
      <c r="A161" s="239" t="s">
        <v>346</v>
      </c>
      <c r="B161" s="255" t="s">
        <v>347</v>
      </c>
    </row>
    <row r="162" spans="1:2" ht="12.75">
      <c r="A162" s="239" t="s">
        <v>348</v>
      </c>
      <c r="B162" s="255" t="s">
        <v>349</v>
      </c>
    </row>
    <row r="163" spans="1:2" ht="12.75">
      <c r="A163" s="239" t="s">
        <v>350</v>
      </c>
      <c r="B163" s="255" t="s">
        <v>351</v>
      </c>
    </row>
    <row r="164" spans="1:2" ht="12.75">
      <c r="A164" s="239" t="s">
        <v>352</v>
      </c>
      <c r="B164" s="255" t="s">
        <v>353</v>
      </c>
    </row>
    <row r="165" spans="1:2" ht="12.75">
      <c r="A165" s="239" t="s">
        <v>354</v>
      </c>
      <c r="B165" s="255" t="s">
        <v>355</v>
      </c>
    </row>
    <row r="166" spans="1:2" ht="12.75">
      <c r="A166" s="239" t="s">
        <v>356</v>
      </c>
      <c r="B166" s="255" t="s">
        <v>357</v>
      </c>
    </row>
    <row r="167" spans="1:2" ht="12.75">
      <c r="A167" s="239" t="s">
        <v>358</v>
      </c>
      <c r="B167" s="255" t="s">
        <v>359</v>
      </c>
    </row>
    <row r="168" spans="1:2" ht="12.75">
      <c r="A168" s="239" t="s">
        <v>360</v>
      </c>
      <c r="B168" s="255" t="s">
        <v>361</v>
      </c>
    </row>
    <row r="169" spans="1:2" ht="12.75">
      <c r="A169" s="239" t="s">
        <v>362</v>
      </c>
      <c r="B169" s="255" t="s">
        <v>363</v>
      </c>
    </row>
    <row r="170" spans="1:2" ht="12.75">
      <c r="A170" s="239" t="s">
        <v>364</v>
      </c>
      <c r="B170" s="255" t="s">
        <v>365</v>
      </c>
    </row>
    <row r="171" spans="1:2" ht="12.75">
      <c r="A171" s="239" t="s">
        <v>366</v>
      </c>
      <c r="B171" s="255" t="s">
        <v>367</v>
      </c>
    </row>
    <row r="172" spans="1:2" ht="12.75">
      <c r="A172" s="239" t="s">
        <v>368</v>
      </c>
      <c r="B172" s="255" t="s">
        <v>369</v>
      </c>
    </row>
    <row r="173" spans="1:2" ht="12.75">
      <c r="A173" s="239" t="s">
        <v>370</v>
      </c>
      <c r="B173" s="255" t="s">
        <v>371</v>
      </c>
    </row>
    <row r="174" spans="1:2" ht="12.75">
      <c r="A174" s="239" t="s">
        <v>372</v>
      </c>
      <c r="B174" s="255" t="s">
        <v>373</v>
      </c>
    </row>
    <row r="175" spans="1:2" ht="12.75">
      <c r="A175" s="239" t="s">
        <v>374</v>
      </c>
      <c r="B175" s="255" t="s">
        <v>375</v>
      </c>
    </row>
    <row r="176" spans="1:2" ht="12.75">
      <c r="A176" s="239" t="s">
        <v>376</v>
      </c>
      <c r="B176" s="255" t="s">
        <v>377</v>
      </c>
    </row>
    <row r="177" spans="1:2" ht="12.75">
      <c r="A177" s="239" t="s">
        <v>378</v>
      </c>
      <c r="B177" s="255" t="s">
        <v>379</v>
      </c>
    </row>
    <row r="178" spans="1:2" ht="12.75">
      <c r="A178" s="239" t="s">
        <v>380</v>
      </c>
      <c r="B178" s="255" t="s">
        <v>381</v>
      </c>
    </row>
    <row r="179" spans="1:2" ht="12.75">
      <c r="A179" s="239" t="s">
        <v>382</v>
      </c>
      <c r="B179" s="255" t="s">
        <v>191</v>
      </c>
    </row>
    <row r="180" spans="1:2" ht="12.75">
      <c r="A180" s="239" t="s">
        <v>383</v>
      </c>
      <c r="B180" s="255" t="s">
        <v>384</v>
      </c>
    </row>
    <row r="181" spans="1:2" ht="12.75">
      <c r="A181" s="239" t="s">
        <v>385</v>
      </c>
      <c r="B181" s="255" t="s">
        <v>191</v>
      </c>
    </row>
    <row r="182" spans="1:2" ht="12.75">
      <c r="A182" s="239" t="s">
        <v>386</v>
      </c>
      <c r="B182" s="255" t="s">
        <v>216</v>
      </c>
    </row>
    <row r="183" spans="1:2" ht="12.75">
      <c r="A183" s="239" t="s">
        <v>387</v>
      </c>
      <c r="B183" s="255" t="s">
        <v>218</v>
      </c>
    </row>
    <row r="184" spans="1:2" ht="12.75">
      <c r="A184" s="239" t="s">
        <v>388</v>
      </c>
      <c r="B184" s="255" t="s">
        <v>219</v>
      </c>
    </row>
    <row r="185" spans="1:2" ht="12.75">
      <c r="A185" s="239" t="s">
        <v>389</v>
      </c>
      <c r="B185" s="255" t="s">
        <v>390</v>
      </c>
    </row>
    <row r="186" spans="1:2" ht="12.75">
      <c r="A186" s="239" t="s">
        <v>391</v>
      </c>
      <c r="B186" s="255" t="s">
        <v>392</v>
      </c>
    </row>
    <row r="187" spans="1:2" ht="12.75">
      <c r="A187" s="239" t="s">
        <v>393</v>
      </c>
      <c r="B187" s="255" t="s">
        <v>333</v>
      </c>
    </row>
    <row r="188" spans="1:2" ht="12.75">
      <c r="A188" s="239" t="s">
        <v>394</v>
      </c>
      <c r="B188" s="255" t="s">
        <v>191</v>
      </c>
    </row>
    <row r="189" spans="1:2" ht="12.75">
      <c r="A189" s="239" t="s">
        <v>395</v>
      </c>
      <c r="B189" s="255" t="s">
        <v>396</v>
      </c>
    </row>
    <row r="190" spans="1:2" ht="12.75">
      <c r="A190" s="239" t="s">
        <v>397</v>
      </c>
      <c r="B190" s="255" t="s">
        <v>398</v>
      </c>
    </row>
    <row r="191" spans="1:2" ht="12.75">
      <c r="A191" s="239" t="s">
        <v>399</v>
      </c>
      <c r="B191" s="255" t="s">
        <v>400</v>
      </c>
    </row>
    <row r="192" spans="1:2" ht="12.75">
      <c r="A192" s="239" t="s">
        <v>401</v>
      </c>
      <c r="B192" s="255" t="s">
        <v>402</v>
      </c>
    </row>
    <row r="193" spans="1:2" ht="12.75">
      <c r="A193" s="239" t="s">
        <v>403</v>
      </c>
      <c r="B193" s="255" t="s">
        <v>404</v>
      </c>
    </row>
    <row r="194" spans="1:2" ht="12.75">
      <c r="A194" s="239" t="s">
        <v>405</v>
      </c>
      <c r="B194" s="255" t="s">
        <v>191</v>
      </c>
    </row>
    <row r="195" spans="1:2" ht="12.75">
      <c r="A195" s="239" t="s">
        <v>406</v>
      </c>
      <c r="B195" s="255" t="s">
        <v>407</v>
      </c>
    </row>
    <row r="196" spans="1:2" ht="12.75">
      <c r="A196" s="239" t="s">
        <v>408</v>
      </c>
      <c r="B196" s="255" t="s">
        <v>409</v>
      </c>
    </row>
    <row r="197" spans="1:2" ht="12.75">
      <c r="A197" s="239" t="s">
        <v>410</v>
      </c>
      <c r="B197" s="255" t="s">
        <v>411</v>
      </c>
    </row>
    <row r="198" spans="1:2" ht="12.75">
      <c r="A198" s="239" t="s">
        <v>412</v>
      </c>
      <c r="B198" s="255" t="s">
        <v>191</v>
      </c>
    </row>
    <row r="199" spans="1:2" ht="12.75">
      <c r="A199" s="239" t="s">
        <v>413</v>
      </c>
      <c r="B199" s="255" t="s">
        <v>191</v>
      </c>
    </row>
    <row r="201" spans="1:2" ht="12.75">
      <c r="A201" s="244" t="s">
        <v>82</v>
      </c>
      <c r="B201" s="256" t="s">
        <v>414</v>
      </c>
    </row>
    <row r="202" spans="1:2" ht="12.75">
      <c r="A202" s="244" t="s">
        <v>10</v>
      </c>
      <c r="B202" s="255" t="s">
        <v>191</v>
      </c>
    </row>
    <row r="203" spans="1:2" ht="12.75">
      <c r="A203" s="244" t="s">
        <v>87</v>
      </c>
      <c r="B203" s="255" t="s">
        <v>415</v>
      </c>
    </row>
    <row r="204" spans="1:2" ht="12.75">
      <c r="A204" s="244" t="s">
        <v>416</v>
      </c>
      <c r="B204" s="255" t="s">
        <v>191</v>
      </c>
    </row>
    <row r="205" spans="1:2" ht="12.75">
      <c r="A205" s="244" t="s">
        <v>89</v>
      </c>
      <c r="B205" s="255" t="s">
        <v>417</v>
      </c>
    </row>
    <row r="206" spans="1:2" ht="12.75">
      <c r="A206" s="244" t="s">
        <v>15</v>
      </c>
      <c r="B206" s="255" t="s">
        <v>325</v>
      </c>
    </row>
    <row r="207" spans="1:2" ht="12.75">
      <c r="A207" s="244" t="s">
        <v>94</v>
      </c>
      <c r="B207" s="255" t="s">
        <v>191</v>
      </c>
    </row>
    <row r="208" spans="1:2" ht="12.75">
      <c r="A208" s="244" t="s">
        <v>418</v>
      </c>
      <c r="B208" s="255" t="s">
        <v>191</v>
      </c>
    </row>
    <row r="209" spans="1:2" ht="12.75">
      <c r="A209" s="239" t="s">
        <v>19</v>
      </c>
      <c r="B209" s="255" t="s">
        <v>328</v>
      </c>
    </row>
    <row r="210" spans="1:2" ht="12.75">
      <c r="A210" s="239" t="s">
        <v>25</v>
      </c>
      <c r="B210" s="255" t="s">
        <v>203</v>
      </c>
    </row>
    <row r="211" spans="1:2" ht="12.75">
      <c r="A211" s="244" t="s">
        <v>98</v>
      </c>
      <c r="B211" s="255" t="s">
        <v>419</v>
      </c>
    </row>
    <row r="212" spans="1:2" ht="12.75">
      <c r="A212" s="244" t="s">
        <v>99</v>
      </c>
      <c r="B212" s="255" t="s">
        <v>420</v>
      </c>
    </row>
    <row r="213" spans="1:2" ht="12.75">
      <c r="A213" s="239" t="s">
        <v>27</v>
      </c>
      <c r="B213" s="255" t="s">
        <v>331</v>
      </c>
    </row>
    <row r="214" spans="1:2" ht="12.75">
      <c r="A214" s="244" t="s">
        <v>112</v>
      </c>
      <c r="B214" s="255" t="s">
        <v>421</v>
      </c>
    </row>
    <row r="215" spans="1:2" ht="12.75">
      <c r="A215" s="244" t="s">
        <v>113</v>
      </c>
      <c r="B215" s="255" t="s">
        <v>333</v>
      </c>
    </row>
    <row r="216" spans="1:2" ht="12.75">
      <c r="A216" s="244" t="s">
        <v>422</v>
      </c>
      <c r="B216" s="255" t="s">
        <v>191</v>
      </c>
    </row>
    <row r="217" spans="1:2" ht="12.75">
      <c r="A217" s="239" t="s">
        <v>205</v>
      </c>
      <c r="B217" s="255" t="s">
        <v>206</v>
      </c>
    </row>
    <row r="218" spans="1:2" ht="12.75">
      <c r="A218" s="239" t="s">
        <v>423</v>
      </c>
      <c r="B218" s="255" t="s">
        <v>336</v>
      </c>
    </row>
    <row r="219" spans="1:2" ht="12.75">
      <c r="A219" s="239" t="s">
        <v>424</v>
      </c>
      <c r="B219" s="255" t="s">
        <v>338</v>
      </c>
    </row>
    <row r="220" spans="1:2" ht="12.75">
      <c r="A220" s="244" t="s">
        <v>30</v>
      </c>
      <c r="B220" s="255" t="s">
        <v>209</v>
      </c>
    </row>
    <row r="221" spans="1:2" ht="12.75">
      <c r="A221" s="244" t="s">
        <v>116</v>
      </c>
      <c r="B221" s="256" t="s">
        <v>340</v>
      </c>
    </row>
    <row r="222" spans="1:2" ht="12.75">
      <c r="A222" s="239" t="s">
        <v>118</v>
      </c>
      <c r="B222" s="255" t="s">
        <v>342</v>
      </c>
    </row>
    <row r="223" spans="1:2" ht="12.75">
      <c r="A223" s="239" t="s">
        <v>120</v>
      </c>
      <c r="B223" s="255" t="s">
        <v>211</v>
      </c>
    </row>
    <row r="224" spans="1:2" ht="12.75">
      <c r="A224" s="239" t="s">
        <v>121</v>
      </c>
      <c r="B224" s="255" t="s">
        <v>345</v>
      </c>
    </row>
    <row r="225" spans="1:2" ht="12.75">
      <c r="A225" s="239" t="s">
        <v>32</v>
      </c>
      <c r="B225" s="255" t="s">
        <v>347</v>
      </c>
    </row>
    <row r="226" spans="1:2" ht="12.75">
      <c r="A226" s="239" t="s">
        <v>35</v>
      </c>
      <c r="B226" s="255" t="s">
        <v>349</v>
      </c>
    </row>
    <row r="227" spans="1:2" ht="12.75">
      <c r="A227" s="239" t="s">
        <v>40</v>
      </c>
      <c r="B227" s="255" t="s">
        <v>351</v>
      </c>
    </row>
    <row r="228" spans="1:2" ht="12.75">
      <c r="A228" s="239" t="s">
        <v>45</v>
      </c>
      <c r="B228" s="255" t="s">
        <v>353</v>
      </c>
    </row>
    <row r="229" spans="1:2" ht="12.75">
      <c r="A229" s="239" t="s">
        <v>48</v>
      </c>
      <c r="B229" s="255" t="s">
        <v>355</v>
      </c>
    </row>
    <row r="230" spans="1:2" ht="12.75">
      <c r="A230" s="239" t="s">
        <v>123</v>
      </c>
      <c r="B230" s="255" t="s">
        <v>357</v>
      </c>
    </row>
    <row r="231" spans="1:2" ht="12.75">
      <c r="A231" s="239" t="s">
        <v>126</v>
      </c>
      <c r="B231" s="255" t="s">
        <v>359</v>
      </c>
    </row>
    <row r="232" spans="1:2" ht="12.75">
      <c r="A232" s="239" t="s">
        <v>52</v>
      </c>
      <c r="B232" s="255" t="s">
        <v>361</v>
      </c>
    </row>
    <row r="233" spans="1:2" ht="12.75">
      <c r="A233" s="239" t="s">
        <v>54</v>
      </c>
      <c r="B233" s="255" t="s">
        <v>363</v>
      </c>
    </row>
    <row r="234" spans="1:2" ht="12.75">
      <c r="A234" s="239" t="s">
        <v>425</v>
      </c>
      <c r="B234" s="255" t="s">
        <v>365</v>
      </c>
    </row>
    <row r="235" spans="1:2" ht="12.75">
      <c r="A235" s="239" t="s">
        <v>426</v>
      </c>
      <c r="B235" s="255" t="s">
        <v>367</v>
      </c>
    </row>
    <row r="236" spans="1:2" ht="12.75">
      <c r="A236" s="239" t="s">
        <v>56</v>
      </c>
      <c r="B236" s="255" t="s">
        <v>369</v>
      </c>
    </row>
    <row r="237" spans="1:2" ht="12.75">
      <c r="A237" s="239" t="s">
        <v>128</v>
      </c>
      <c r="B237" s="255" t="s">
        <v>371</v>
      </c>
    </row>
    <row r="238" spans="1:2" ht="12.75">
      <c r="A238" s="239" t="s">
        <v>58</v>
      </c>
      <c r="B238" s="255" t="s">
        <v>373</v>
      </c>
    </row>
    <row r="239" spans="1:2" ht="12.75">
      <c r="A239" s="239" t="s">
        <v>131</v>
      </c>
      <c r="B239" s="255" t="s">
        <v>375</v>
      </c>
    </row>
    <row r="240" spans="1:2" ht="12.75">
      <c r="A240" s="244" t="s">
        <v>132</v>
      </c>
      <c r="B240" s="255" t="s">
        <v>427</v>
      </c>
    </row>
    <row r="241" spans="1:2" ht="12.75">
      <c r="A241" s="239" t="s">
        <v>135</v>
      </c>
      <c r="B241" s="255" t="s">
        <v>377</v>
      </c>
    </row>
    <row r="242" spans="1:2" ht="12.75">
      <c r="A242" s="239" t="s">
        <v>137</v>
      </c>
      <c r="B242" s="255" t="s">
        <v>379</v>
      </c>
    </row>
    <row r="243" spans="1:2" ht="12.75">
      <c r="A243" s="239" t="s">
        <v>138</v>
      </c>
      <c r="B243" s="255" t="s">
        <v>428</v>
      </c>
    </row>
    <row r="244" spans="1:2" ht="12.75">
      <c r="A244" s="244" t="s">
        <v>429</v>
      </c>
      <c r="B244" s="255" t="s">
        <v>430</v>
      </c>
    </row>
    <row r="245" spans="1:2" ht="12.75">
      <c r="A245" s="239" t="s">
        <v>60</v>
      </c>
      <c r="B245" s="255" t="s">
        <v>191</v>
      </c>
    </row>
    <row r="246" spans="1:2" ht="12.75">
      <c r="A246" s="244" t="s">
        <v>139</v>
      </c>
      <c r="B246" s="255" t="s">
        <v>431</v>
      </c>
    </row>
    <row r="247" spans="1:2" ht="12.75">
      <c r="A247" s="239" t="s">
        <v>64</v>
      </c>
      <c r="B247" s="255" t="s">
        <v>384</v>
      </c>
    </row>
    <row r="248" spans="1:2" ht="12.75">
      <c r="A248" s="239" t="s">
        <v>63</v>
      </c>
      <c r="B248" s="255" t="s">
        <v>191</v>
      </c>
    </row>
    <row r="249" spans="1:2" ht="12.75">
      <c r="A249" s="244" t="s">
        <v>432</v>
      </c>
      <c r="B249" s="255" t="s">
        <v>433</v>
      </c>
    </row>
    <row r="250" spans="1:2" ht="12.75">
      <c r="A250" s="239" t="s">
        <v>67</v>
      </c>
      <c r="B250" s="255" t="s">
        <v>216</v>
      </c>
    </row>
    <row r="251" spans="1:2" ht="12.75">
      <c r="A251" s="239" t="s">
        <v>68</v>
      </c>
      <c r="B251" s="255" t="s">
        <v>218</v>
      </c>
    </row>
    <row r="252" spans="1:2" ht="12.75">
      <c r="A252" s="239" t="s">
        <v>69</v>
      </c>
      <c r="B252" s="255" t="s">
        <v>219</v>
      </c>
    </row>
    <row r="253" spans="1:2" ht="12.75">
      <c r="A253" s="239" t="s">
        <v>434</v>
      </c>
      <c r="B253" s="255" t="s">
        <v>390</v>
      </c>
    </row>
    <row r="254" spans="1:2" ht="12.75">
      <c r="A254" s="239" t="s">
        <v>143</v>
      </c>
      <c r="B254" s="255" t="s">
        <v>392</v>
      </c>
    </row>
    <row r="255" spans="1:2" ht="12.75">
      <c r="A255" s="239" t="s">
        <v>435</v>
      </c>
      <c r="B255" s="255" t="s">
        <v>333</v>
      </c>
    </row>
    <row r="256" spans="1:2" ht="12.75">
      <c r="A256" s="239" t="s">
        <v>70</v>
      </c>
      <c r="B256" s="255" t="s">
        <v>191</v>
      </c>
    </row>
    <row r="257" spans="1:2" ht="12.75">
      <c r="A257" s="244" t="s">
        <v>436</v>
      </c>
      <c r="B257" s="255" t="s">
        <v>191</v>
      </c>
    </row>
    <row r="258" spans="1:2" ht="12.75">
      <c r="A258" s="239" t="s">
        <v>437</v>
      </c>
      <c r="B258" s="255" t="s">
        <v>396</v>
      </c>
    </row>
    <row r="259" spans="1:2" ht="12.75">
      <c r="A259" s="239" t="s">
        <v>74</v>
      </c>
      <c r="B259" s="255" t="s">
        <v>398</v>
      </c>
    </row>
    <row r="260" spans="1:2" ht="12.75">
      <c r="A260" s="239" t="s">
        <v>76</v>
      </c>
      <c r="B260" s="255" t="s">
        <v>400</v>
      </c>
    </row>
    <row r="261" spans="1:2" ht="12.75">
      <c r="A261" s="239" t="s">
        <v>173</v>
      </c>
      <c r="B261" s="255" t="s">
        <v>402</v>
      </c>
    </row>
    <row r="262" spans="1:2" ht="12.75">
      <c r="A262" s="239" t="s">
        <v>77</v>
      </c>
      <c r="B262" s="255" t="s">
        <v>404</v>
      </c>
    </row>
    <row r="263" spans="1:2" ht="12.75">
      <c r="A263" s="239" t="s">
        <v>174</v>
      </c>
      <c r="B263" s="255" t="s">
        <v>191</v>
      </c>
    </row>
    <row r="264" spans="1:2" ht="12.75">
      <c r="A264" s="239" t="s">
        <v>438</v>
      </c>
      <c r="B264" s="255" t="s">
        <v>407</v>
      </c>
    </row>
    <row r="265" spans="1:2" ht="12.75">
      <c r="A265" s="239" t="s">
        <v>439</v>
      </c>
      <c r="B265" s="255" t="s">
        <v>409</v>
      </c>
    </row>
    <row r="266" spans="1:2" ht="12.75">
      <c r="A266" s="239" t="s">
        <v>440</v>
      </c>
      <c r="B266" s="255" t="s">
        <v>411</v>
      </c>
    </row>
    <row r="267" spans="1:2" ht="12.75">
      <c r="A267" s="239" t="s">
        <v>176</v>
      </c>
      <c r="B267" s="255" t="s">
        <v>191</v>
      </c>
    </row>
    <row r="268" spans="1:2" ht="12.75">
      <c r="A268" s="239" t="s">
        <v>178</v>
      </c>
      <c r="B268" s="255" t="s">
        <v>191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2">
    <pageSetUpPr fitToPage="1"/>
  </sheetPr>
  <dimension ref="A1:Q45"/>
  <sheetViews>
    <sheetView workbookViewId="0" topLeftCell="A1">
      <selection activeCell="L53" sqref="L53"/>
    </sheetView>
  </sheetViews>
  <sheetFormatPr defaultColWidth="10.00390625" defaultRowHeight="12.75"/>
  <cols>
    <col min="1" max="1" width="3.375" style="257" customWidth="1"/>
    <col min="2" max="3" width="12.25390625" style="258" customWidth="1"/>
    <col min="4" max="4" width="10.625" style="258" customWidth="1"/>
    <col min="5" max="5" width="8.75390625" style="258" customWidth="1"/>
    <col min="6" max="6" width="9.125" style="258" customWidth="1"/>
    <col min="7" max="7" width="7.75390625" style="258" customWidth="1"/>
    <col min="8" max="8" width="8.00390625" style="258" customWidth="1"/>
    <col min="9" max="9" width="8.75390625" style="258" customWidth="1"/>
    <col min="10" max="11" width="7.75390625" style="258" customWidth="1"/>
    <col min="12" max="12" width="9.75390625" style="258" customWidth="1"/>
    <col min="13" max="13" width="11.25390625" style="258" customWidth="1"/>
    <col min="14" max="14" width="11.625" style="258" customWidth="1"/>
    <col min="15" max="15" width="8.25390625" style="258" customWidth="1"/>
    <col min="16" max="16" width="8.125" style="258" customWidth="1"/>
    <col min="17" max="17" width="8.75390625" style="258" customWidth="1"/>
    <col min="18" max="16384" width="10.25390625" style="258" customWidth="1"/>
  </cols>
  <sheetData>
    <row r="1" spans="1:17" ht="12.75">
      <c r="A1" s="259" t="s">
        <v>441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ht="6.75" customHeight="1"/>
    <row r="3" spans="1:17" ht="12.75" customHeight="1">
      <c r="A3" s="260" t="s">
        <v>442</v>
      </c>
      <c r="B3" s="260" t="s">
        <v>443</v>
      </c>
      <c r="C3" s="261" t="s">
        <v>444</v>
      </c>
      <c r="D3" s="261" t="s">
        <v>445</v>
      </c>
      <c r="E3" s="261" t="s">
        <v>446</v>
      </c>
      <c r="F3" s="262" t="s">
        <v>447</v>
      </c>
      <c r="G3" s="262"/>
      <c r="H3" s="262" t="s">
        <v>448</v>
      </c>
      <c r="I3" s="262"/>
      <c r="J3" s="262"/>
      <c r="K3" s="262"/>
      <c r="L3" s="262"/>
      <c r="M3" s="262"/>
      <c r="N3" s="262"/>
      <c r="O3" s="262"/>
      <c r="P3" s="262"/>
      <c r="Q3" s="262"/>
    </row>
    <row r="4" spans="1:17" ht="12.75" customHeight="1">
      <c r="A4" s="260"/>
      <c r="B4" s="260"/>
      <c r="C4" s="261"/>
      <c r="D4" s="261"/>
      <c r="E4" s="261"/>
      <c r="F4" s="261" t="s">
        <v>449</v>
      </c>
      <c r="G4" s="261" t="s">
        <v>450</v>
      </c>
      <c r="H4" s="262" t="s">
        <v>451</v>
      </c>
      <c r="I4" s="262"/>
      <c r="J4" s="262"/>
      <c r="K4" s="262"/>
      <c r="L4" s="262"/>
      <c r="M4" s="262"/>
      <c r="N4" s="262"/>
      <c r="O4" s="262"/>
      <c r="P4" s="262"/>
      <c r="Q4" s="262"/>
    </row>
    <row r="5" spans="1:17" ht="12.75" customHeight="1">
      <c r="A5" s="260"/>
      <c r="B5" s="260"/>
      <c r="C5" s="261"/>
      <c r="D5" s="261"/>
      <c r="E5" s="261"/>
      <c r="F5" s="261"/>
      <c r="G5" s="261"/>
      <c r="H5" s="261" t="s">
        <v>452</v>
      </c>
      <c r="I5" s="262" t="s">
        <v>453</v>
      </c>
      <c r="J5" s="262"/>
      <c r="K5" s="262"/>
      <c r="L5" s="262"/>
      <c r="M5" s="262"/>
      <c r="N5" s="262"/>
      <c r="O5" s="262"/>
      <c r="P5" s="262"/>
      <c r="Q5" s="262"/>
    </row>
    <row r="6" spans="1:17" ht="14.25" customHeight="1">
      <c r="A6" s="260"/>
      <c r="B6" s="260"/>
      <c r="C6" s="261"/>
      <c r="D6" s="261"/>
      <c r="E6" s="261"/>
      <c r="F6" s="261"/>
      <c r="G6" s="261"/>
      <c r="H6" s="261"/>
      <c r="I6" s="262" t="s">
        <v>454</v>
      </c>
      <c r="J6" s="262"/>
      <c r="K6" s="262"/>
      <c r="L6" s="262"/>
      <c r="M6" s="262" t="s">
        <v>455</v>
      </c>
      <c r="N6" s="262"/>
      <c r="O6" s="262"/>
      <c r="P6" s="262"/>
      <c r="Q6" s="262"/>
    </row>
    <row r="7" spans="1:17" ht="12.75" customHeight="1">
      <c r="A7" s="260"/>
      <c r="B7" s="260"/>
      <c r="C7" s="261"/>
      <c r="D7" s="261"/>
      <c r="E7" s="261"/>
      <c r="F7" s="261"/>
      <c r="G7" s="261"/>
      <c r="H7" s="261"/>
      <c r="I7" s="261" t="s">
        <v>456</v>
      </c>
      <c r="J7" s="262" t="s">
        <v>457</v>
      </c>
      <c r="K7" s="262"/>
      <c r="L7" s="262"/>
      <c r="M7" s="261" t="s">
        <v>458</v>
      </c>
      <c r="N7" s="261" t="s">
        <v>457</v>
      </c>
      <c r="O7" s="261"/>
      <c r="P7" s="261"/>
      <c r="Q7" s="261"/>
    </row>
    <row r="8" spans="1:17" ht="48" customHeight="1">
      <c r="A8" s="260"/>
      <c r="B8" s="260"/>
      <c r="C8" s="261"/>
      <c r="D8" s="261"/>
      <c r="E8" s="261"/>
      <c r="F8" s="261"/>
      <c r="G8" s="261"/>
      <c r="H8" s="261"/>
      <c r="I8" s="261"/>
      <c r="J8" s="261" t="s">
        <v>459</v>
      </c>
      <c r="K8" s="261" t="s">
        <v>460</v>
      </c>
      <c r="L8" s="261" t="s">
        <v>461</v>
      </c>
      <c r="M8" s="261"/>
      <c r="N8" s="261" t="s">
        <v>462</v>
      </c>
      <c r="O8" s="261" t="s">
        <v>459</v>
      </c>
      <c r="P8" s="261" t="s">
        <v>460</v>
      </c>
      <c r="Q8" s="261" t="s">
        <v>463</v>
      </c>
    </row>
    <row r="9" spans="1:17" ht="7.5" customHeight="1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3">
        <v>11</v>
      </c>
      <c r="L9" s="263">
        <v>12</v>
      </c>
      <c r="M9" s="263">
        <v>13</v>
      </c>
      <c r="N9" s="263">
        <v>14</v>
      </c>
      <c r="O9" s="263">
        <v>15</v>
      </c>
      <c r="P9" s="263">
        <v>16</v>
      </c>
      <c r="Q9" s="263">
        <v>17</v>
      </c>
    </row>
    <row r="10" spans="1:17" s="267" customFormat="1" ht="32.25" customHeight="1">
      <c r="A10" s="264">
        <v>1</v>
      </c>
      <c r="B10" s="265" t="s">
        <v>464</v>
      </c>
      <c r="C10" s="264" t="s">
        <v>465</v>
      </c>
      <c r="D10" s="264"/>
      <c r="E10" s="266">
        <f aca="true" t="shared" si="0" ref="E10:Q10">SUM(E15)</f>
        <v>0</v>
      </c>
      <c r="F10" s="266">
        <f t="shared" si="0"/>
        <v>0</v>
      </c>
      <c r="G10" s="266">
        <f t="shared" si="0"/>
        <v>0</v>
      </c>
      <c r="H10" s="266">
        <f t="shared" si="0"/>
        <v>0</v>
      </c>
      <c r="I10" s="266">
        <f t="shared" si="0"/>
        <v>0</v>
      </c>
      <c r="J10" s="266">
        <f t="shared" si="0"/>
        <v>0</v>
      </c>
      <c r="K10" s="266">
        <f t="shared" si="0"/>
        <v>0</v>
      </c>
      <c r="L10" s="266">
        <f t="shared" si="0"/>
        <v>0</v>
      </c>
      <c r="M10" s="266">
        <f t="shared" si="0"/>
        <v>0</v>
      </c>
      <c r="N10" s="266">
        <f t="shared" si="0"/>
        <v>0</v>
      </c>
      <c r="O10" s="266">
        <f t="shared" si="0"/>
        <v>0</v>
      </c>
      <c r="P10" s="266">
        <f t="shared" si="0"/>
        <v>0</v>
      </c>
      <c r="Q10" s="266">
        <f t="shared" si="0"/>
        <v>0</v>
      </c>
    </row>
    <row r="11" spans="1:17" s="273" customFormat="1" ht="13.5" customHeight="1">
      <c r="A11" s="268" t="s">
        <v>466</v>
      </c>
      <c r="B11" s="269" t="s">
        <v>467</v>
      </c>
      <c r="C11" s="270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2"/>
    </row>
    <row r="12" spans="1:17" s="273" customFormat="1" ht="13.5" customHeight="1">
      <c r="A12" s="268"/>
      <c r="B12" s="269" t="s">
        <v>468</v>
      </c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6"/>
    </row>
    <row r="13" spans="1:17" s="273" customFormat="1" ht="13.5" customHeight="1">
      <c r="A13" s="268"/>
      <c r="B13" s="269" t="s">
        <v>469</v>
      </c>
      <c r="C13" s="274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6"/>
    </row>
    <row r="14" spans="1:17" s="273" customFormat="1" ht="13.5" customHeight="1">
      <c r="A14" s="268"/>
      <c r="B14" s="269" t="s">
        <v>470</v>
      </c>
      <c r="C14" s="274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8"/>
    </row>
    <row r="15" spans="1:17" s="267" customFormat="1" ht="35.25" customHeight="1">
      <c r="A15" s="268"/>
      <c r="B15" s="279" t="s">
        <v>471</v>
      </c>
      <c r="C15" s="280"/>
      <c r="D15" s="281"/>
      <c r="E15" s="280">
        <f aca="true" t="shared" si="1" ref="E15:Q15">SUM(E16:E19)</f>
        <v>0</v>
      </c>
      <c r="F15" s="280">
        <f t="shared" si="1"/>
        <v>0</v>
      </c>
      <c r="G15" s="280">
        <f t="shared" si="1"/>
        <v>0</v>
      </c>
      <c r="H15" s="280">
        <f t="shared" si="1"/>
        <v>0</v>
      </c>
      <c r="I15" s="280">
        <f t="shared" si="1"/>
        <v>0</v>
      </c>
      <c r="J15" s="280">
        <f t="shared" si="1"/>
        <v>0</v>
      </c>
      <c r="K15" s="280">
        <f t="shared" si="1"/>
        <v>0</v>
      </c>
      <c r="L15" s="280">
        <f t="shared" si="1"/>
        <v>0</v>
      </c>
      <c r="M15" s="280">
        <f t="shared" si="1"/>
        <v>0</v>
      </c>
      <c r="N15" s="280">
        <f t="shared" si="1"/>
        <v>0</v>
      </c>
      <c r="O15" s="280">
        <f t="shared" si="1"/>
        <v>0</v>
      </c>
      <c r="P15" s="280">
        <f t="shared" si="1"/>
        <v>0</v>
      </c>
      <c r="Q15" s="280">
        <f t="shared" si="1"/>
        <v>0</v>
      </c>
    </row>
    <row r="16" spans="1:17" s="273" customFormat="1" ht="13.5" customHeight="1">
      <c r="A16" s="268"/>
      <c r="B16" s="269" t="s">
        <v>472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</row>
    <row r="17" spans="1:17" s="273" customFormat="1" ht="13.5" customHeight="1">
      <c r="A17" s="268"/>
      <c r="B17" s="269" t="s">
        <v>473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1:17" s="273" customFormat="1" ht="13.5" customHeight="1">
      <c r="A18" s="268"/>
      <c r="B18" s="269" t="s">
        <v>451</v>
      </c>
      <c r="C18" s="282"/>
      <c r="D18" s="282"/>
      <c r="E18" s="282">
        <f>SUM(F18:G18)</f>
        <v>0</v>
      </c>
      <c r="F18" s="282">
        <f>SUM(I18)</f>
        <v>0</v>
      </c>
      <c r="G18" s="282">
        <f>SUM(M18)</f>
        <v>0</v>
      </c>
      <c r="H18" s="282">
        <f>I18+M18</f>
        <v>0</v>
      </c>
      <c r="I18" s="282">
        <f>SUM(J18:L18)</f>
        <v>0</v>
      </c>
      <c r="J18" s="282"/>
      <c r="K18" s="282"/>
      <c r="L18" s="282"/>
      <c r="M18" s="282">
        <f>SUM(N18:Q18)</f>
        <v>0</v>
      </c>
      <c r="N18" s="282"/>
      <c r="O18" s="282"/>
      <c r="P18" s="282"/>
      <c r="Q18" s="282"/>
    </row>
    <row r="19" spans="1:17" s="273" customFormat="1" ht="13.5" customHeight="1">
      <c r="A19" s="268"/>
      <c r="B19" s="269" t="s">
        <v>474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</row>
    <row r="20" spans="1:17" s="273" customFormat="1" ht="11.25" customHeight="1">
      <c r="A20" s="268" t="s">
        <v>475</v>
      </c>
      <c r="B20" s="269" t="s">
        <v>467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</row>
    <row r="21" spans="1:17" s="273" customFormat="1" ht="11.25">
      <c r="A21" s="268"/>
      <c r="B21" s="269" t="s">
        <v>468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</row>
    <row r="22" spans="1:17" s="273" customFormat="1" ht="11.25">
      <c r="A22" s="268"/>
      <c r="B22" s="269" t="s">
        <v>469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</row>
    <row r="23" spans="1:17" s="273" customFormat="1" ht="11.25">
      <c r="A23" s="268"/>
      <c r="B23" s="269" t="s">
        <v>470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</row>
    <row r="24" spans="1:17" s="273" customFormat="1" ht="11.25">
      <c r="A24" s="268"/>
      <c r="B24" s="269" t="s">
        <v>471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</row>
    <row r="25" spans="1:17" s="273" customFormat="1" ht="11.25">
      <c r="A25" s="268"/>
      <c r="B25" s="269" t="s">
        <v>472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</row>
    <row r="26" spans="1:17" s="273" customFormat="1" ht="11.25">
      <c r="A26" s="268"/>
      <c r="B26" s="269" t="s">
        <v>473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</row>
    <row r="27" spans="1:17" s="273" customFormat="1" ht="11.25">
      <c r="A27" s="268"/>
      <c r="B27" s="269" t="s">
        <v>451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</row>
    <row r="28" spans="1:17" s="273" customFormat="1" ht="11.25">
      <c r="A28" s="268"/>
      <c r="B28" s="269" t="s">
        <v>474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</row>
    <row r="29" spans="1:17" s="273" customFormat="1" ht="11.25">
      <c r="A29" s="268" t="s">
        <v>476</v>
      </c>
      <c r="B29" s="269" t="s">
        <v>477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</row>
    <row r="30" spans="1:17" s="267" customFormat="1" ht="34.5" customHeight="1">
      <c r="A30" s="283">
        <v>2</v>
      </c>
      <c r="B30" s="284" t="s">
        <v>478</v>
      </c>
      <c r="C30" s="285" t="s">
        <v>465</v>
      </c>
      <c r="D30" s="285"/>
      <c r="E30" s="286">
        <f aca="true" t="shared" si="2" ref="E30:Q30">SUM(E35)</f>
        <v>0</v>
      </c>
      <c r="F30" s="286">
        <f t="shared" si="2"/>
        <v>0</v>
      </c>
      <c r="G30" s="286">
        <f t="shared" si="2"/>
        <v>0</v>
      </c>
      <c r="H30" s="286">
        <f t="shared" si="2"/>
        <v>0</v>
      </c>
      <c r="I30" s="286">
        <f t="shared" si="2"/>
        <v>0</v>
      </c>
      <c r="J30" s="286">
        <f t="shared" si="2"/>
        <v>0</v>
      </c>
      <c r="K30" s="286">
        <f t="shared" si="2"/>
        <v>0</v>
      </c>
      <c r="L30" s="286">
        <f t="shared" si="2"/>
        <v>0</v>
      </c>
      <c r="M30" s="286">
        <f t="shared" si="2"/>
        <v>0</v>
      </c>
      <c r="N30" s="286">
        <f t="shared" si="2"/>
        <v>0</v>
      </c>
      <c r="O30" s="286">
        <f t="shared" si="2"/>
        <v>0</v>
      </c>
      <c r="P30" s="286">
        <f t="shared" si="2"/>
        <v>0</v>
      </c>
      <c r="Q30" s="286">
        <f t="shared" si="2"/>
        <v>0</v>
      </c>
    </row>
    <row r="31" spans="1:17" s="273" customFormat="1" ht="13.5" customHeight="1">
      <c r="A31" s="268" t="s">
        <v>479</v>
      </c>
      <c r="B31" s="269" t="s">
        <v>467</v>
      </c>
      <c r="C31" s="287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2"/>
    </row>
    <row r="32" spans="1:17" s="273" customFormat="1" ht="13.5" customHeight="1">
      <c r="A32" s="268"/>
      <c r="B32" s="269" t="s">
        <v>468</v>
      </c>
      <c r="C32" s="274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6"/>
    </row>
    <row r="33" spans="1:17" s="273" customFormat="1" ht="13.5" customHeight="1">
      <c r="A33" s="268"/>
      <c r="B33" s="269" t="s">
        <v>469</v>
      </c>
      <c r="C33" s="274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6"/>
    </row>
    <row r="34" spans="1:17" s="273" customFormat="1" ht="13.5" customHeight="1">
      <c r="A34" s="268"/>
      <c r="B34" s="269" t="s">
        <v>470</v>
      </c>
      <c r="C34" s="274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8"/>
    </row>
    <row r="35" spans="1:17" s="267" customFormat="1" ht="25.5" customHeight="1">
      <c r="A35" s="268"/>
      <c r="B35" s="279" t="s">
        <v>471</v>
      </c>
      <c r="C35" s="279"/>
      <c r="D35" s="288"/>
      <c r="E35" s="280">
        <f aca="true" t="shared" si="3" ref="E35:Q35">SUM(E36:E39)</f>
        <v>0</v>
      </c>
      <c r="F35" s="280">
        <f t="shared" si="3"/>
        <v>0</v>
      </c>
      <c r="G35" s="280">
        <f t="shared" si="3"/>
        <v>0</v>
      </c>
      <c r="H35" s="280">
        <f t="shared" si="3"/>
        <v>0</v>
      </c>
      <c r="I35" s="280">
        <f t="shared" si="3"/>
        <v>0</v>
      </c>
      <c r="J35" s="280">
        <f t="shared" si="3"/>
        <v>0</v>
      </c>
      <c r="K35" s="280">
        <f t="shared" si="3"/>
        <v>0</v>
      </c>
      <c r="L35" s="280">
        <f t="shared" si="3"/>
        <v>0</v>
      </c>
      <c r="M35" s="280">
        <f t="shared" si="3"/>
        <v>0</v>
      </c>
      <c r="N35" s="280">
        <f t="shared" si="3"/>
        <v>0</v>
      </c>
      <c r="O35" s="280">
        <f t="shared" si="3"/>
        <v>0</v>
      </c>
      <c r="P35" s="280">
        <f t="shared" si="3"/>
        <v>0</v>
      </c>
      <c r="Q35" s="280">
        <f t="shared" si="3"/>
        <v>0</v>
      </c>
    </row>
    <row r="36" spans="1:17" s="273" customFormat="1" ht="13.5" customHeight="1">
      <c r="A36" s="268"/>
      <c r="B36" s="269" t="s">
        <v>472</v>
      </c>
      <c r="C36" s="269"/>
      <c r="D36" s="269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</row>
    <row r="37" spans="1:17" s="273" customFormat="1" ht="13.5" customHeight="1">
      <c r="A37" s="268"/>
      <c r="B37" s="269" t="s">
        <v>473</v>
      </c>
      <c r="C37" s="269"/>
      <c r="D37" s="269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</row>
    <row r="38" spans="1:17" s="273" customFormat="1" ht="13.5" customHeight="1">
      <c r="A38" s="268"/>
      <c r="B38" s="269" t="s">
        <v>451</v>
      </c>
      <c r="C38" s="269"/>
      <c r="D38" s="269"/>
      <c r="E38" s="282">
        <f>SUM(F38:G38)</f>
        <v>0</v>
      </c>
      <c r="F38" s="282">
        <f>SUM(I38)</f>
        <v>0</v>
      </c>
      <c r="G38" s="282">
        <f>SUM(M38)</f>
        <v>0</v>
      </c>
      <c r="H38" s="282">
        <f>I38+M38</f>
        <v>0</v>
      </c>
      <c r="I38" s="282">
        <f>SUM(J38:L38)</f>
        <v>0</v>
      </c>
      <c r="J38" s="282"/>
      <c r="K38" s="282"/>
      <c r="L38" s="282"/>
      <c r="M38" s="282">
        <f>SUM(N38:Q38)</f>
        <v>0</v>
      </c>
      <c r="N38" s="282"/>
      <c r="O38" s="282"/>
      <c r="P38" s="282"/>
      <c r="Q38" s="282"/>
    </row>
    <row r="39" spans="1:17" s="273" customFormat="1" ht="13.5" customHeight="1">
      <c r="A39" s="268"/>
      <c r="B39" s="269" t="s">
        <v>474</v>
      </c>
      <c r="C39" s="269"/>
      <c r="D39" s="269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  <row r="40" spans="1:17" s="273" customFormat="1" ht="15" customHeight="1">
      <c r="A40" s="289" t="s">
        <v>480</v>
      </c>
      <c r="B40" s="290" t="s">
        <v>477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</row>
    <row r="41" spans="1:17" s="267" customFormat="1" ht="15" customHeight="1">
      <c r="A41" s="291" t="s">
        <v>481</v>
      </c>
      <c r="B41" s="291"/>
      <c r="C41" s="292" t="s">
        <v>465</v>
      </c>
      <c r="D41" s="292"/>
      <c r="E41" s="293">
        <f aca="true" t="shared" si="4" ref="E41:Q41">SUM(E10+E30)</f>
        <v>0</v>
      </c>
      <c r="F41" s="293">
        <f t="shared" si="4"/>
        <v>0</v>
      </c>
      <c r="G41" s="293">
        <f t="shared" si="4"/>
        <v>0</v>
      </c>
      <c r="H41" s="293">
        <f t="shared" si="4"/>
        <v>0</v>
      </c>
      <c r="I41" s="293">
        <f t="shared" si="4"/>
        <v>0</v>
      </c>
      <c r="J41" s="293">
        <f t="shared" si="4"/>
        <v>0</v>
      </c>
      <c r="K41" s="293">
        <f t="shared" si="4"/>
        <v>0</v>
      </c>
      <c r="L41" s="293">
        <f t="shared" si="4"/>
        <v>0</v>
      </c>
      <c r="M41" s="293">
        <f t="shared" si="4"/>
        <v>0</v>
      </c>
      <c r="N41" s="293">
        <f t="shared" si="4"/>
        <v>0</v>
      </c>
      <c r="O41" s="293">
        <f t="shared" si="4"/>
        <v>0</v>
      </c>
      <c r="P41" s="293">
        <f t="shared" si="4"/>
        <v>0</v>
      </c>
      <c r="Q41" s="293">
        <f t="shared" si="4"/>
        <v>0</v>
      </c>
    </row>
    <row r="42" ht="7.5" customHeight="1"/>
    <row r="43" spans="1:10" ht="12.75" customHeight="1">
      <c r="A43" s="294" t="s">
        <v>482</v>
      </c>
      <c r="B43" s="294"/>
      <c r="C43" s="294"/>
      <c r="D43" s="294"/>
      <c r="E43" s="294"/>
      <c r="F43" s="294"/>
      <c r="G43" s="294"/>
      <c r="H43" s="294"/>
      <c r="I43" s="294"/>
      <c r="J43" s="294"/>
    </row>
    <row r="44" spans="1:10" ht="12.75">
      <c r="A44" s="295" t="s">
        <v>483</v>
      </c>
      <c r="B44" s="296"/>
      <c r="C44" s="296"/>
      <c r="D44" s="296"/>
      <c r="E44" s="296"/>
      <c r="F44" s="296"/>
      <c r="G44" s="296"/>
      <c r="H44" s="296"/>
      <c r="I44" s="296"/>
      <c r="J44" s="296"/>
    </row>
    <row r="45" spans="1:10" ht="12.75">
      <c r="A45" s="295" t="s">
        <v>484</v>
      </c>
      <c r="B45" s="296"/>
      <c r="C45" s="296"/>
      <c r="D45" s="296"/>
      <c r="E45" s="296"/>
      <c r="F45" s="296"/>
      <c r="G45" s="296"/>
      <c r="H45" s="296"/>
      <c r="I45" s="296"/>
      <c r="J45" s="296"/>
    </row>
  </sheetData>
  <mergeCells count="30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A20:A28"/>
    <mergeCell ref="C20:Q23"/>
    <mergeCell ref="C29:Q29"/>
    <mergeCell ref="C30:D30"/>
    <mergeCell ref="A31:A39"/>
    <mergeCell ref="C40:Q40"/>
    <mergeCell ref="A41:B41"/>
    <mergeCell ref="C41:D41"/>
    <mergeCell ref="A43:J43"/>
  </mergeCells>
  <printOptions/>
  <pageMargins left="0.39375" right="0.39375" top="0.7597222222222222" bottom="0.5902777777777778" header="0.19652777777777777" footer="0.5118055555555555"/>
  <pageSetup fitToHeight="1" fitToWidth="1" horizontalDpi="300" verticalDpi="300" orientation="landscape" paperSize="9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2">
    <pageSetUpPr fitToPage="1"/>
  </sheetPr>
  <dimension ref="A1:M72"/>
  <sheetViews>
    <sheetView workbookViewId="0" topLeftCell="A1">
      <selection activeCell="K28" sqref="K28"/>
    </sheetView>
  </sheetViews>
  <sheetFormatPr defaultColWidth="9.00390625" defaultRowHeight="12.75"/>
  <cols>
    <col min="1" max="1" width="6.625" style="190" customWidth="1"/>
    <col min="2" max="2" width="8.875" style="190" customWidth="1"/>
    <col min="3" max="3" width="0" style="190" hidden="1" customWidth="1"/>
    <col min="4" max="4" width="2.25390625" style="190" customWidth="1"/>
    <col min="5" max="5" width="32.375" style="190" customWidth="1"/>
    <col min="6" max="9" width="11.625" style="190" customWidth="1"/>
    <col min="10" max="12" width="10.75390625" style="190" customWidth="1"/>
    <col min="13" max="13" width="11.75390625" style="190" customWidth="1"/>
  </cols>
  <sheetData>
    <row r="1" spans="1:13" ht="17.25">
      <c r="A1" s="297" t="s">
        <v>485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8" ht="17.25">
      <c r="A2" s="298"/>
      <c r="B2" s="298"/>
      <c r="C2" s="298"/>
      <c r="D2" s="298"/>
      <c r="E2" s="298"/>
      <c r="F2" s="298"/>
      <c r="G2" s="298"/>
      <c r="H2" s="298"/>
    </row>
    <row r="3" spans="1:13" ht="12.75">
      <c r="A3" s="299"/>
      <c r="B3" s="299"/>
      <c r="C3" s="299"/>
      <c r="D3" s="299"/>
      <c r="E3" s="299"/>
      <c r="F3" s="299"/>
      <c r="G3" s="299"/>
      <c r="I3" s="112"/>
      <c r="J3" s="112"/>
      <c r="K3" s="112"/>
      <c r="L3" s="112"/>
      <c r="M3" s="300" t="s">
        <v>486</v>
      </c>
    </row>
    <row r="4" spans="1:13" s="302" customFormat="1" ht="18.75" customHeight="1">
      <c r="A4" s="301" t="s">
        <v>182</v>
      </c>
      <c r="B4" s="301" t="s">
        <v>183</v>
      </c>
      <c r="C4" s="301" t="s">
        <v>184</v>
      </c>
      <c r="D4" s="301" t="s">
        <v>185</v>
      </c>
      <c r="E4" s="301"/>
      <c r="F4" s="301" t="s">
        <v>487</v>
      </c>
      <c r="G4" s="301" t="s">
        <v>453</v>
      </c>
      <c r="H4" s="301"/>
      <c r="I4" s="301"/>
      <c r="J4" s="301"/>
      <c r="K4" s="301"/>
      <c r="L4" s="301"/>
      <c r="M4" s="301"/>
    </row>
    <row r="5" spans="1:13" s="302" customFormat="1" ht="20.25" customHeight="1">
      <c r="A5" s="301"/>
      <c r="B5" s="301"/>
      <c r="C5" s="301"/>
      <c r="D5" s="301"/>
      <c r="E5" s="301"/>
      <c r="F5" s="301"/>
      <c r="G5" s="301" t="s">
        <v>488</v>
      </c>
      <c r="H5" s="301" t="s">
        <v>447</v>
      </c>
      <c r="I5" s="301"/>
      <c r="J5" s="301"/>
      <c r="K5" s="301"/>
      <c r="L5" s="301"/>
      <c r="M5" s="301" t="s">
        <v>489</v>
      </c>
    </row>
    <row r="6" spans="1:13" s="302" customFormat="1" ht="48.75">
      <c r="A6" s="301"/>
      <c r="B6" s="301"/>
      <c r="C6" s="301"/>
      <c r="D6" s="301"/>
      <c r="E6" s="301"/>
      <c r="F6" s="301"/>
      <c r="G6" s="301"/>
      <c r="H6" s="301" t="s">
        <v>490</v>
      </c>
      <c r="I6" s="301" t="s">
        <v>491</v>
      </c>
      <c r="J6" s="301" t="s">
        <v>492</v>
      </c>
      <c r="K6" s="301" t="s">
        <v>493</v>
      </c>
      <c r="L6" s="301" t="s">
        <v>494</v>
      </c>
      <c r="M6" s="301"/>
    </row>
    <row r="7" spans="1:13" s="302" customFormat="1" ht="6" customHeight="1">
      <c r="A7" s="303">
        <v>1</v>
      </c>
      <c r="B7" s="304">
        <v>2</v>
      </c>
      <c r="C7" s="304">
        <v>3</v>
      </c>
      <c r="D7" s="304"/>
      <c r="E7" s="304">
        <v>4</v>
      </c>
      <c r="F7" s="304">
        <v>5</v>
      </c>
      <c r="G7" s="304">
        <v>6</v>
      </c>
      <c r="H7" s="304">
        <v>7</v>
      </c>
      <c r="I7" s="304">
        <v>8</v>
      </c>
      <c r="J7" s="304">
        <v>9</v>
      </c>
      <c r="K7" s="304">
        <v>10</v>
      </c>
      <c r="L7" s="304">
        <v>11</v>
      </c>
      <c r="M7" s="304">
        <v>12</v>
      </c>
    </row>
    <row r="8" spans="1:13" s="309" customFormat="1" ht="11.25" customHeight="1">
      <c r="A8" s="305" t="s">
        <v>86</v>
      </c>
      <c r="B8" s="306"/>
      <c r="C8" s="307"/>
      <c r="D8" s="308"/>
      <c r="E8" s="308"/>
      <c r="F8" s="308"/>
      <c r="G8" s="307"/>
      <c r="H8" s="307"/>
      <c r="I8" s="307"/>
      <c r="J8" s="307"/>
      <c r="K8" s="307"/>
      <c r="L8" s="307"/>
      <c r="M8" s="307"/>
    </row>
    <row r="9" spans="1:13" s="309" customFormat="1" ht="12.75">
      <c r="A9" s="310"/>
      <c r="B9" s="306"/>
      <c r="C9" s="307"/>
      <c r="D9" s="306"/>
      <c r="E9" s="306"/>
      <c r="F9" s="307"/>
      <c r="G9" s="307"/>
      <c r="H9" s="307"/>
      <c r="I9" s="307"/>
      <c r="J9" s="307"/>
      <c r="K9" s="307"/>
      <c r="L9" s="307"/>
      <c r="M9" s="307"/>
    </row>
    <row r="10" spans="1:13" s="309" customFormat="1" ht="12.75">
      <c r="A10" s="311" t="s">
        <v>14</v>
      </c>
      <c r="B10" s="306"/>
      <c r="C10" s="307"/>
      <c r="D10" s="312"/>
      <c r="E10" s="312"/>
      <c r="F10" s="312"/>
      <c r="G10" s="307"/>
      <c r="H10" s="307"/>
      <c r="I10" s="307"/>
      <c r="J10" s="307"/>
      <c r="K10" s="307"/>
      <c r="L10" s="307"/>
      <c r="M10" s="307"/>
    </row>
    <row r="11" spans="1:13" s="309" customFormat="1" ht="12.75">
      <c r="A11" s="313"/>
      <c r="B11" s="306"/>
      <c r="C11" s="307"/>
      <c r="D11" s="314"/>
      <c r="E11" s="308"/>
      <c r="F11" s="307"/>
      <c r="G11" s="307"/>
      <c r="H11" s="307"/>
      <c r="I11" s="307"/>
      <c r="J11" s="307"/>
      <c r="K11" s="307"/>
      <c r="L11" s="307"/>
      <c r="M11" s="307"/>
    </row>
    <row r="12" spans="1:13" s="309" customFormat="1" ht="12.75">
      <c r="A12" s="315"/>
      <c r="B12" s="306"/>
      <c r="C12" s="307"/>
      <c r="D12" s="314"/>
      <c r="E12" s="308"/>
      <c r="F12" s="307"/>
      <c r="G12" s="307"/>
      <c r="H12" s="307"/>
      <c r="I12" s="307"/>
      <c r="J12" s="307"/>
      <c r="K12" s="307"/>
      <c r="L12" s="307"/>
      <c r="M12" s="307"/>
    </row>
    <row r="13" spans="1:13" s="309" customFormat="1" ht="12.75">
      <c r="A13" s="315"/>
      <c r="B13" s="306"/>
      <c r="C13" s="307"/>
      <c r="D13" s="314"/>
      <c r="E13" s="316"/>
      <c r="F13" s="307"/>
      <c r="G13" s="307"/>
      <c r="H13" s="307"/>
      <c r="I13" s="307"/>
      <c r="J13" s="307"/>
      <c r="K13" s="307"/>
      <c r="L13" s="307"/>
      <c r="M13" s="307"/>
    </row>
    <row r="14" spans="1:13" s="309" customFormat="1" ht="12.75">
      <c r="A14" s="315"/>
      <c r="B14" s="306"/>
      <c r="C14" s="307"/>
      <c r="D14" s="314"/>
      <c r="E14" s="308"/>
      <c r="F14" s="307"/>
      <c r="G14" s="307"/>
      <c r="H14" s="307"/>
      <c r="I14" s="307"/>
      <c r="J14" s="307"/>
      <c r="K14" s="307"/>
      <c r="L14" s="307"/>
      <c r="M14" s="307"/>
    </row>
    <row r="15" spans="1:13" s="309" customFormat="1" ht="12.75">
      <c r="A15" s="315"/>
      <c r="B15" s="306"/>
      <c r="C15" s="307"/>
      <c r="D15" s="314"/>
      <c r="E15" s="308"/>
      <c r="F15" s="307"/>
      <c r="G15" s="307"/>
      <c r="H15" s="307"/>
      <c r="I15" s="307"/>
      <c r="J15" s="307"/>
      <c r="K15" s="307"/>
      <c r="L15" s="307"/>
      <c r="M15" s="307"/>
    </row>
    <row r="16" spans="1:13" s="309" customFormat="1" ht="12.75">
      <c r="A16" s="315"/>
      <c r="B16" s="306"/>
      <c r="C16" s="307"/>
      <c r="D16" s="314"/>
      <c r="E16" s="308"/>
      <c r="F16" s="307"/>
      <c r="G16" s="307"/>
      <c r="H16" s="307"/>
      <c r="I16" s="307"/>
      <c r="J16" s="307"/>
      <c r="K16" s="307"/>
      <c r="L16" s="307"/>
      <c r="M16" s="307"/>
    </row>
    <row r="17" spans="1:13" s="309" customFormat="1" ht="12.75">
      <c r="A17" s="315"/>
      <c r="B17" s="306"/>
      <c r="C17" s="307"/>
      <c r="D17" s="314"/>
      <c r="E17" s="308"/>
      <c r="F17" s="307"/>
      <c r="G17" s="307"/>
      <c r="H17" s="307"/>
      <c r="I17" s="307"/>
      <c r="J17" s="307"/>
      <c r="K17" s="307"/>
      <c r="L17" s="307"/>
      <c r="M17" s="307"/>
    </row>
    <row r="18" spans="1:13" s="309" customFormat="1" ht="12.75">
      <c r="A18" s="315"/>
      <c r="B18" s="306"/>
      <c r="C18" s="307"/>
      <c r="D18" s="314"/>
      <c r="E18" s="317"/>
      <c r="F18" s="307"/>
      <c r="G18" s="307"/>
      <c r="H18" s="307"/>
      <c r="I18" s="307"/>
      <c r="J18" s="307"/>
      <c r="K18" s="307"/>
      <c r="L18" s="307"/>
      <c r="M18" s="307"/>
    </row>
    <row r="19" spans="1:13" s="309" customFormat="1" ht="12.75">
      <c r="A19" s="315"/>
      <c r="B19" s="306"/>
      <c r="C19" s="307"/>
      <c r="D19" s="314"/>
      <c r="E19" s="316"/>
      <c r="F19" s="307"/>
      <c r="G19" s="307"/>
      <c r="H19" s="307"/>
      <c r="I19" s="307"/>
      <c r="J19" s="307"/>
      <c r="K19" s="307"/>
      <c r="L19" s="307"/>
      <c r="M19" s="307"/>
    </row>
    <row r="20" spans="1:13" s="309" customFormat="1" ht="12.75">
      <c r="A20" s="318"/>
      <c r="B20" s="306"/>
      <c r="C20" s="307"/>
      <c r="D20" s="314"/>
      <c r="E20" s="308"/>
      <c r="F20" s="307"/>
      <c r="G20" s="307"/>
      <c r="H20" s="307"/>
      <c r="I20" s="307"/>
      <c r="J20" s="307"/>
      <c r="K20" s="307"/>
      <c r="L20" s="307"/>
      <c r="M20" s="307"/>
    </row>
    <row r="21" spans="1:13" s="309" customFormat="1" ht="12.75">
      <c r="A21" s="318"/>
      <c r="B21" s="306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</row>
    <row r="22" spans="1:13" s="309" customFormat="1" ht="12.75">
      <c r="A22" s="318"/>
      <c r="B22" s="306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</row>
    <row r="23" spans="1:13" s="309" customFormat="1" ht="12.75">
      <c r="A23" s="319"/>
      <c r="B23" s="306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</row>
    <row r="24" spans="1:13" s="309" customFormat="1" ht="12.75">
      <c r="A24" s="320"/>
      <c r="B24" s="306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</row>
    <row r="25" spans="1:13" s="309" customFormat="1" ht="12.75">
      <c r="A25" s="305" t="s">
        <v>309</v>
      </c>
      <c r="B25" s="306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</row>
    <row r="26" spans="1:13" s="309" customFormat="1" ht="12.75">
      <c r="A26" s="320" t="s">
        <v>309</v>
      </c>
      <c r="B26" s="306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</row>
    <row r="27" spans="1:13" s="309" customFormat="1" ht="12.75">
      <c r="A27" s="305" t="s">
        <v>24</v>
      </c>
      <c r="B27" s="306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s="309" customFormat="1" ht="12.75">
      <c r="A28" s="321"/>
      <c r="B28" s="306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  <row r="29" spans="1:13" s="309" customFormat="1" ht="12.75">
      <c r="A29" s="321"/>
      <c r="B29" s="306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</row>
    <row r="30" spans="1:13" s="309" customFormat="1" ht="12.75">
      <c r="A30" s="322"/>
      <c r="B30" s="306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</row>
    <row r="31" spans="1:13" s="309" customFormat="1" ht="12.75">
      <c r="A31" s="323"/>
      <c r="B31" s="306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</row>
    <row r="32" spans="1:13" s="309" customFormat="1" ht="12.75">
      <c r="A32" s="324">
        <v>751</v>
      </c>
      <c r="B32" s="306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</row>
    <row r="33" spans="1:13" s="309" customFormat="1" ht="12.75">
      <c r="A33" s="323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</row>
    <row r="34" spans="1:13" s="309" customFormat="1" ht="12.75">
      <c r="A34" s="325">
        <v>754</v>
      </c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</row>
    <row r="35" spans="1:13" s="309" customFormat="1" ht="12.75">
      <c r="A35" s="325"/>
      <c r="B35" s="306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</row>
    <row r="36" spans="1:13" s="309" customFormat="1" ht="12.75">
      <c r="A36" s="32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</row>
    <row r="37" spans="1:13" s="309" customFormat="1" ht="12.75">
      <c r="A37" s="324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</row>
    <row r="38" spans="1:13" s="309" customFormat="1" ht="12.75">
      <c r="A38" s="323">
        <v>756</v>
      </c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</row>
    <row r="39" spans="1:13" s="309" customFormat="1" ht="12.75">
      <c r="A39" s="324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</row>
    <row r="40" spans="1:13" s="309" customFormat="1" ht="12.75">
      <c r="A40" s="323">
        <v>757</v>
      </c>
      <c r="B40" s="306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</row>
    <row r="41" spans="1:13" s="309" customFormat="1" ht="12.75">
      <c r="A41" s="324"/>
      <c r="B41" s="306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</row>
    <row r="42" spans="1:13" s="309" customFormat="1" ht="12.75">
      <c r="A42" s="323">
        <v>758</v>
      </c>
      <c r="B42" s="306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</row>
    <row r="43" spans="1:13" s="309" customFormat="1" ht="12.75">
      <c r="A43" s="324"/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</row>
    <row r="44" spans="1:13" s="309" customFormat="1" ht="12.75">
      <c r="A44" s="323">
        <v>801</v>
      </c>
      <c r="B44" s="306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</row>
    <row r="45" spans="1:13" s="309" customFormat="1" ht="12.75">
      <c r="A45" s="325"/>
      <c r="B45" s="306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</row>
    <row r="46" spans="1:13" s="309" customFormat="1" ht="12.75">
      <c r="A46" s="325"/>
      <c r="B46" s="306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</row>
    <row r="47" spans="1:13" s="309" customFormat="1" ht="12.75">
      <c r="A47" s="325"/>
      <c r="B47" s="306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</row>
    <row r="48" spans="1:13" s="309" customFormat="1" ht="12.75">
      <c r="A48" s="325"/>
      <c r="B48" s="306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</row>
    <row r="49" spans="1:13" s="309" customFormat="1" ht="12.75">
      <c r="A49" s="324"/>
      <c r="B49" s="306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</row>
    <row r="50" spans="1:13" s="309" customFormat="1" ht="12.75">
      <c r="A50" s="323">
        <v>851</v>
      </c>
      <c r="B50" s="306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</row>
    <row r="51" spans="1:13" s="309" customFormat="1" ht="12.75">
      <c r="A51" s="324"/>
      <c r="B51" s="306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</row>
    <row r="52" spans="1:13" s="309" customFormat="1" ht="12.75">
      <c r="A52" s="323">
        <v>852</v>
      </c>
      <c r="B52" s="306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</row>
    <row r="53" spans="1:13" s="309" customFormat="1" ht="12.75">
      <c r="A53" s="325"/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</row>
    <row r="54" spans="1:13" s="309" customFormat="1" ht="12.75">
      <c r="A54" s="325"/>
      <c r="B54" s="306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</row>
    <row r="55" spans="1:13" s="309" customFormat="1" ht="12.75">
      <c r="A55" s="325"/>
      <c r="B55" s="306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</row>
    <row r="56" spans="1:13" s="309" customFormat="1" ht="12.75">
      <c r="A56" s="325"/>
      <c r="B56" s="306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</row>
    <row r="57" spans="1:13" s="309" customFormat="1" ht="12.75">
      <c r="A57" s="325"/>
      <c r="B57" s="306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</row>
    <row r="58" spans="1:13" s="309" customFormat="1" ht="12.75">
      <c r="A58" s="324"/>
      <c r="B58" s="306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</row>
    <row r="59" spans="1:13" s="309" customFormat="1" ht="12.75">
      <c r="A59" s="323">
        <v>854</v>
      </c>
      <c r="B59" s="306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</row>
    <row r="60" spans="1:13" s="309" customFormat="1" ht="12.75">
      <c r="A60" s="324"/>
      <c r="B60" s="306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</row>
    <row r="61" spans="1:13" s="309" customFormat="1" ht="12.75">
      <c r="A61" s="323">
        <v>900</v>
      </c>
      <c r="B61" s="306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</row>
    <row r="62" spans="1:13" s="309" customFormat="1" ht="12.75">
      <c r="A62" s="325"/>
      <c r="B62" s="306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</row>
    <row r="63" spans="1:13" s="309" customFormat="1" ht="12.75">
      <c r="A63" s="325"/>
      <c r="B63" s="306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</row>
    <row r="64" spans="1:13" s="309" customFormat="1" ht="12.75">
      <c r="A64" s="324"/>
      <c r="B64" s="306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</row>
    <row r="65" spans="1:13" s="309" customFormat="1" ht="12.75">
      <c r="A65" s="323">
        <v>921</v>
      </c>
      <c r="B65" s="306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</row>
    <row r="66" spans="1:13" s="309" customFormat="1" ht="12.75">
      <c r="A66" s="325"/>
      <c r="B66" s="306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</row>
    <row r="67" spans="1:13" s="309" customFormat="1" ht="12.75">
      <c r="A67" s="324"/>
      <c r="B67" s="306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</row>
    <row r="68" spans="1:13" s="309" customFormat="1" ht="12.75">
      <c r="A68" s="323">
        <v>926</v>
      </c>
      <c r="B68" s="306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</row>
    <row r="69" spans="1:13" s="309" customFormat="1" ht="12.75">
      <c r="A69" s="324"/>
      <c r="B69" s="306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</row>
    <row r="70" spans="1:13" s="327" customFormat="1" ht="24.75" customHeight="1">
      <c r="A70" s="326" t="s">
        <v>495</v>
      </c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</row>
    <row r="72" ht="12.75">
      <c r="A72" s="328" t="s">
        <v>496</v>
      </c>
    </row>
  </sheetData>
  <mergeCells count="11">
    <mergeCell ref="A1:M1"/>
    <mergeCell ref="A4:A6"/>
    <mergeCell ref="B4:B6"/>
    <mergeCell ref="C4:C6"/>
    <mergeCell ref="D4:E6"/>
    <mergeCell ref="F4:F6"/>
    <mergeCell ref="G4:M4"/>
    <mergeCell ref="G5:G6"/>
    <mergeCell ref="H5:L5"/>
    <mergeCell ref="M5:M6"/>
    <mergeCell ref="A70:E70"/>
  </mergeCells>
  <printOptions horizontalCentered="1"/>
  <pageMargins left="0.39375" right="0.39375" top="1.5097222222222222" bottom="0.7875" header="0.5118055555555555" footer="0.5118055555555555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4"/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190" customWidth="1"/>
    <col min="2" max="2" width="9.00390625" style="190" customWidth="1"/>
    <col min="3" max="3" width="6.625" style="190" customWidth="1"/>
    <col min="4" max="4" width="12.625" style="190" customWidth="1"/>
    <col min="5" max="5" width="13.125" style="190" customWidth="1"/>
    <col min="6" max="6" width="12.875" style="190" customWidth="1"/>
    <col min="7" max="7" width="15.875" style="190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90" customWidth="1"/>
  </cols>
  <sheetData>
    <row r="1" spans="1:10" ht="45" customHeight="1">
      <c r="A1" s="191" t="s">
        <v>497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6" ht="15">
      <c r="A2" s="329"/>
      <c r="B2" s="329"/>
      <c r="C2" s="329"/>
      <c r="D2" s="329"/>
      <c r="E2" s="329"/>
      <c r="F2" s="329"/>
    </row>
    <row r="3" spans="1:10" ht="13.5" customHeight="1">
      <c r="A3" s="330"/>
      <c r="B3" s="330"/>
      <c r="C3" s="330"/>
      <c r="D3" s="330"/>
      <c r="E3" s="330"/>
      <c r="F3" s="330"/>
      <c r="J3" s="331" t="s">
        <v>498</v>
      </c>
    </row>
    <row r="4" spans="1:10" ht="20.25" customHeight="1">
      <c r="A4" s="332" t="s">
        <v>182</v>
      </c>
      <c r="B4" s="332" t="s">
        <v>183</v>
      </c>
      <c r="C4" s="332" t="s">
        <v>184</v>
      </c>
      <c r="D4" s="333" t="s">
        <v>499</v>
      </c>
      <c r="E4" s="333" t="s">
        <v>500</v>
      </c>
      <c r="F4" s="333" t="s">
        <v>453</v>
      </c>
      <c r="G4" s="333"/>
      <c r="H4" s="333"/>
      <c r="I4" s="333"/>
      <c r="J4" s="333"/>
    </row>
    <row r="5" spans="1:10" ht="18" customHeight="1">
      <c r="A5" s="332"/>
      <c r="B5" s="332"/>
      <c r="C5" s="332"/>
      <c r="D5" s="333"/>
      <c r="E5" s="333"/>
      <c r="F5" s="333" t="s">
        <v>501</v>
      </c>
      <c r="G5" s="333" t="s">
        <v>447</v>
      </c>
      <c r="H5" s="333"/>
      <c r="I5" s="333"/>
      <c r="J5" s="333" t="s">
        <v>502</v>
      </c>
    </row>
    <row r="6" spans="1:10" ht="69" customHeight="1">
      <c r="A6" s="332"/>
      <c r="B6" s="332"/>
      <c r="C6" s="332"/>
      <c r="D6" s="333"/>
      <c r="E6" s="333"/>
      <c r="F6" s="333"/>
      <c r="G6" s="333" t="s">
        <v>503</v>
      </c>
      <c r="H6" s="333" t="s">
        <v>504</v>
      </c>
      <c r="I6" s="333" t="s">
        <v>505</v>
      </c>
      <c r="J6" s="333"/>
    </row>
    <row r="7" spans="1:10" ht="8.25" customHeight="1">
      <c r="A7" s="197">
        <v>1</v>
      </c>
      <c r="B7" s="197">
        <v>2</v>
      </c>
      <c r="C7" s="197">
        <v>3</v>
      </c>
      <c r="D7" s="197">
        <v>4</v>
      </c>
      <c r="E7" s="197">
        <v>5</v>
      </c>
      <c r="F7" s="197">
        <v>6</v>
      </c>
      <c r="G7" s="197">
        <v>7</v>
      </c>
      <c r="H7" s="197">
        <v>8</v>
      </c>
      <c r="I7" s="197">
        <v>9</v>
      </c>
      <c r="J7" s="197">
        <v>10</v>
      </c>
    </row>
    <row r="8" spans="1:10" ht="19.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9.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</row>
    <row r="10" spans="1:10" ht="19.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</row>
    <row r="11" spans="1:10" ht="19.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9.5" customHeight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</row>
    <row r="13" spans="1:10" ht="19.5" customHeight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</row>
    <row r="14" spans="1:10" ht="19.5" customHeight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</row>
    <row r="15" spans="1:10" ht="19.5" customHeight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19.5" customHeight="1">
      <c r="A16" s="335"/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0" ht="19.5" customHeight="1">
      <c r="A17" s="335"/>
      <c r="B17" s="335"/>
      <c r="C17" s="335"/>
      <c r="D17" s="335"/>
      <c r="E17" s="335"/>
      <c r="F17" s="335"/>
      <c r="G17" s="335"/>
      <c r="H17" s="335"/>
      <c r="I17" s="335"/>
      <c r="J17" s="335"/>
    </row>
    <row r="18" spans="1:10" ht="19.5" customHeight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</row>
    <row r="19" spans="1:10" ht="19.5" customHeigh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</row>
    <row r="20" spans="1:10" ht="19.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</row>
    <row r="21" spans="1:10" ht="24.75" customHeight="1">
      <c r="A21" s="337" t="s">
        <v>221</v>
      </c>
      <c r="B21" s="337"/>
      <c r="C21" s="337"/>
      <c r="D21" s="337"/>
      <c r="E21" s="338"/>
      <c r="F21" s="338"/>
      <c r="G21" s="338"/>
      <c r="H21" s="338"/>
      <c r="I21" s="338"/>
      <c r="J21" s="338"/>
    </row>
    <row r="23" spans="1:7" ht="12.75">
      <c r="A23" s="328" t="s">
        <v>496</v>
      </c>
      <c r="G2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0798611111111112" bottom="0.39375" header="0.5118055555555555" footer="0.5118055555555555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5"/>
  <dimension ref="A1:IV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190" customWidth="1"/>
    <col min="2" max="2" width="9.00390625" style="190" customWidth="1"/>
    <col min="3" max="3" width="7.75390625" style="190" customWidth="1"/>
    <col min="4" max="4" width="13.125" style="190" customWidth="1"/>
    <col min="5" max="5" width="14.125" style="190" customWidth="1"/>
    <col min="6" max="6" width="14.375" style="190" customWidth="1"/>
    <col min="7" max="7" width="15.875" style="190" customWidth="1"/>
    <col min="8" max="8" width="14.625" style="0" customWidth="1"/>
    <col min="9" max="9" width="10.375" style="0" customWidth="1"/>
    <col min="10" max="10" width="14.625" style="0" customWidth="1"/>
    <col min="80" max="16384" width="9.125" style="190" customWidth="1"/>
  </cols>
  <sheetData>
    <row r="1" spans="1:10" ht="45" customHeight="1">
      <c r="A1" s="191" t="s">
        <v>506</v>
      </c>
      <c r="B1" s="191"/>
      <c r="C1" s="191"/>
      <c r="D1" s="191"/>
      <c r="E1" s="191"/>
      <c r="F1" s="191"/>
      <c r="G1" s="191"/>
      <c r="H1" s="191"/>
      <c r="I1" s="191"/>
      <c r="J1" s="191"/>
    </row>
    <row r="3" ht="12.75">
      <c r="J3" s="331" t="s">
        <v>498</v>
      </c>
    </row>
    <row r="4" spans="1:79" ht="20.25" customHeight="1">
      <c r="A4" s="332" t="s">
        <v>182</v>
      </c>
      <c r="B4" s="332" t="s">
        <v>183</v>
      </c>
      <c r="C4" s="332" t="s">
        <v>184</v>
      </c>
      <c r="D4" s="333" t="s">
        <v>499</v>
      </c>
      <c r="E4" s="333" t="s">
        <v>500</v>
      </c>
      <c r="F4" s="333" t="s">
        <v>453</v>
      </c>
      <c r="G4" s="333"/>
      <c r="H4" s="333"/>
      <c r="I4" s="333"/>
      <c r="J4" s="333"/>
      <c r="BX4" s="190"/>
      <c r="BY4" s="190"/>
      <c r="BZ4" s="190"/>
      <c r="CA4" s="190"/>
    </row>
    <row r="5" spans="1:79" ht="18" customHeight="1">
      <c r="A5" s="332"/>
      <c r="B5" s="332"/>
      <c r="C5" s="332"/>
      <c r="D5" s="333"/>
      <c r="E5" s="333"/>
      <c r="F5" s="333" t="s">
        <v>501</v>
      </c>
      <c r="G5" s="333" t="s">
        <v>447</v>
      </c>
      <c r="H5" s="333"/>
      <c r="I5" s="333"/>
      <c r="J5" s="333" t="s">
        <v>502</v>
      </c>
      <c r="BX5" s="190"/>
      <c r="BY5" s="190"/>
      <c r="BZ5" s="190"/>
      <c r="CA5" s="190"/>
    </row>
    <row r="6" spans="1:79" ht="69" customHeight="1">
      <c r="A6" s="332"/>
      <c r="B6" s="332"/>
      <c r="C6" s="332"/>
      <c r="D6" s="333"/>
      <c r="E6" s="333"/>
      <c r="F6" s="333"/>
      <c r="G6" s="333" t="s">
        <v>503</v>
      </c>
      <c r="H6" s="333" t="s">
        <v>504</v>
      </c>
      <c r="I6" s="333" t="s">
        <v>507</v>
      </c>
      <c r="J6" s="333"/>
      <c r="BX6" s="190"/>
      <c r="BY6" s="190"/>
      <c r="BZ6" s="190"/>
      <c r="CA6" s="190"/>
    </row>
    <row r="7" spans="1:79" ht="8.25" customHeight="1">
      <c r="A7" s="197">
        <v>1</v>
      </c>
      <c r="B7" s="197">
        <v>2</v>
      </c>
      <c r="C7" s="197">
        <v>3</v>
      </c>
      <c r="D7" s="197">
        <v>4</v>
      </c>
      <c r="E7" s="197">
        <v>5</v>
      </c>
      <c r="F7" s="197">
        <v>6</v>
      </c>
      <c r="G7" s="197">
        <v>7</v>
      </c>
      <c r="H7" s="197">
        <v>8</v>
      </c>
      <c r="I7" s="197">
        <v>9</v>
      </c>
      <c r="J7" s="197">
        <v>10</v>
      </c>
      <c r="BX7" s="190"/>
      <c r="BY7" s="190"/>
      <c r="BZ7" s="190"/>
      <c r="CA7" s="190"/>
    </row>
    <row r="8" spans="1:79" ht="19.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BX8" s="190"/>
      <c r="BY8" s="190"/>
      <c r="BZ8" s="190"/>
      <c r="CA8" s="190"/>
    </row>
    <row r="9" spans="1:79" ht="19.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BX9" s="190"/>
      <c r="BY9" s="190"/>
      <c r="BZ9" s="190"/>
      <c r="CA9" s="190"/>
    </row>
    <row r="10" spans="1:79" ht="19.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BX10" s="190"/>
      <c r="BY10" s="190"/>
      <c r="BZ10" s="190"/>
      <c r="CA10" s="190"/>
    </row>
    <row r="11" spans="1:79" ht="19.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BX11" s="190"/>
      <c r="BY11" s="190"/>
      <c r="BZ11" s="190"/>
      <c r="CA11" s="190"/>
    </row>
    <row r="12" spans="1:79" ht="19.5" customHeight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BX12" s="190"/>
      <c r="BY12" s="190"/>
      <c r="BZ12" s="190"/>
      <c r="CA12" s="190"/>
    </row>
    <row r="13" spans="1:79" ht="19.5" customHeight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BX13" s="190"/>
      <c r="BY13" s="190"/>
      <c r="BZ13" s="190"/>
      <c r="CA13" s="190"/>
    </row>
    <row r="14" spans="1:79" ht="19.5" customHeight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BX14" s="190"/>
      <c r="BY14" s="190"/>
      <c r="BZ14" s="190"/>
      <c r="CA14" s="190"/>
    </row>
    <row r="15" spans="1:79" ht="19.5" customHeight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BX15" s="190"/>
      <c r="BY15" s="190"/>
      <c r="BZ15" s="190"/>
      <c r="CA15" s="190"/>
    </row>
    <row r="16" spans="1:79" ht="19.5" customHeight="1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BX16" s="190"/>
      <c r="BY16" s="190"/>
      <c r="BZ16" s="190"/>
      <c r="CA16" s="190"/>
    </row>
    <row r="17" spans="1:79" ht="19.5" customHeight="1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BX17" s="190"/>
      <c r="BY17" s="190"/>
      <c r="BZ17" s="190"/>
      <c r="CA17" s="190"/>
    </row>
    <row r="18" spans="1:79" ht="19.5" customHeight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BX18" s="190"/>
      <c r="BY18" s="190"/>
      <c r="BZ18" s="190"/>
      <c r="CA18" s="190"/>
    </row>
    <row r="19" spans="1:79" ht="19.5" customHeigh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BX19" s="190"/>
      <c r="BY19" s="190"/>
      <c r="BZ19" s="190"/>
      <c r="CA19" s="190"/>
    </row>
    <row r="20" spans="1:79" ht="19.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BX20" s="190"/>
      <c r="BY20" s="190"/>
      <c r="BZ20" s="190"/>
      <c r="CA20" s="190"/>
    </row>
    <row r="21" spans="1:79" ht="24.75" customHeight="1">
      <c r="A21" s="337" t="s">
        <v>221</v>
      </c>
      <c r="B21" s="337"/>
      <c r="C21" s="337"/>
      <c r="D21" s="337"/>
      <c r="E21" s="338"/>
      <c r="F21" s="338"/>
      <c r="G21" s="338"/>
      <c r="H21" s="338"/>
      <c r="I21" s="338"/>
      <c r="J21" s="338"/>
      <c r="BX21" s="190"/>
      <c r="BY21" s="190"/>
      <c r="BZ21" s="190"/>
      <c r="CA21" s="190"/>
    </row>
    <row r="23" spans="1:256" ht="12.75">
      <c r="A23" s="328" t="s">
        <v>496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6"/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339" t="s">
        <v>508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6.5">
      <c r="A2" s="339" t="s">
        <v>509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6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</row>
    <row r="4" spans="1:11" ht="12.75">
      <c r="A4" s="190"/>
      <c r="B4" s="190"/>
      <c r="C4" s="190"/>
      <c r="D4" s="190"/>
      <c r="E4" s="190"/>
      <c r="F4" s="190"/>
      <c r="G4" s="190"/>
      <c r="H4" s="190"/>
      <c r="I4" s="190"/>
      <c r="K4" s="341" t="s">
        <v>498</v>
      </c>
    </row>
    <row r="5" spans="1:11" ht="15" customHeight="1">
      <c r="A5" s="332" t="s">
        <v>442</v>
      </c>
      <c r="B5" s="332" t="s">
        <v>510</v>
      </c>
      <c r="C5" s="333" t="s">
        <v>511</v>
      </c>
      <c r="D5" s="333" t="s">
        <v>512</v>
      </c>
      <c r="E5" s="333"/>
      <c r="F5" s="333"/>
      <c r="G5" s="333"/>
      <c r="H5" s="333" t="s">
        <v>513</v>
      </c>
      <c r="I5" s="333"/>
      <c r="J5" s="333" t="s">
        <v>514</v>
      </c>
      <c r="K5" s="333" t="s">
        <v>515</v>
      </c>
    </row>
    <row r="6" spans="1:11" ht="15" customHeight="1">
      <c r="A6" s="332"/>
      <c r="B6" s="332"/>
      <c r="C6" s="333"/>
      <c r="D6" s="333" t="s">
        <v>516</v>
      </c>
      <c r="E6" s="332" t="s">
        <v>447</v>
      </c>
      <c r="F6" s="332"/>
      <c r="G6" s="332"/>
      <c r="H6" s="333" t="s">
        <v>516</v>
      </c>
      <c r="I6" s="333" t="s">
        <v>517</v>
      </c>
      <c r="J6" s="333"/>
      <c r="K6" s="333"/>
    </row>
    <row r="7" spans="1:11" ht="18" customHeight="1">
      <c r="A7" s="332"/>
      <c r="B7" s="332"/>
      <c r="C7" s="333"/>
      <c r="D7" s="333"/>
      <c r="E7" s="333" t="s">
        <v>518</v>
      </c>
      <c r="F7" s="332" t="s">
        <v>447</v>
      </c>
      <c r="G7" s="332"/>
      <c r="H7" s="333"/>
      <c r="I7" s="333"/>
      <c r="J7" s="333"/>
      <c r="K7" s="333"/>
    </row>
    <row r="8" spans="1:11" ht="42" customHeight="1">
      <c r="A8" s="332"/>
      <c r="B8" s="332"/>
      <c r="C8" s="333"/>
      <c r="D8" s="333"/>
      <c r="E8" s="333"/>
      <c r="F8" s="342" t="s">
        <v>519</v>
      </c>
      <c r="G8" s="342" t="s">
        <v>520</v>
      </c>
      <c r="H8" s="333"/>
      <c r="I8" s="333"/>
      <c r="J8" s="333"/>
      <c r="K8" s="333"/>
    </row>
    <row r="9" spans="1:11" ht="7.5" customHeight="1">
      <c r="A9" s="197">
        <v>1</v>
      </c>
      <c r="B9" s="197">
        <v>2</v>
      </c>
      <c r="C9" s="197">
        <v>3</v>
      </c>
      <c r="D9" s="197">
        <v>4</v>
      </c>
      <c r="E9" s="197">
        <v>5</v>
      </c>
      <c r="F9" s="197">
        <v>6</v>
      </c>
      <c r="G9" s="197">
        <v>7</v>
      </c>
      <c r="H9" s="197">
        <v>8</v>
      </c>
      <c r="I9" s="197">
        <v>9</v>
      </c>
      <c r="J9" s="197">
        <v>10</v>
      </c>
      <c r="K9" s="197">
        <v>11</v>
      </c>
    </row>
    <row r="10" spans="1:11" ht="19.5" customHeight="1">
      <c r="A10" s="343" t="s">
        <v>521</v>
      </c>
      <c r="B10" s="334" t="s">
        <v>522</v>
      </c>
      <c r="C10" s="334"/>
      <c r="D10" s="334"/>
      <c r="E10" s="334"/>
      <c r="F10" s="334"/>
      <c r="G10" s="334"/>
      <c r="H10" s="334"/>
      <c r="I10" s="334"/>
      <c r="J10" s="334"/>
      <c r="K10" s="343" t="s">
        <v>465</v>
      </c>
    </row>
    <row r="11" spans="1:11" ht="19.5" customHeight="1">
      <c r="A11" s="344"/>
      <c r="B11" s="345" t="s">
        <v>453</v>
      </c>
      <c r="C11" s="335"/>
      <c r="D11" s="335"/>
      <c r="E11" s="335"/>
      <c r="F11" s="335"/>
      <c r="G11" s="335"/>
      <c r="H11" s="335"/>
      <c r="I11" s="335"/>
      <c r="J11" s="335"/>
      <c r="K11" s="344"/>
    </row>
    <row r="12" spans="1:11" ht="19.5" customHeight="1">
      <c r="A12" s="344"/>
      <c r="B12" s="346" t="s">
        <v>523</v>
      </c>
      <c r="C12" s="335"/>
      <c r="D12" s="335"/>
      <c r="E12" s="335"/>
      <c r="F12" s="335"/>
      <c r="G12" s="335"/>
      <c r="H12" s="335"/>
      <c r="I12" s="335"/>
      <c r="J12" s="335"/>
      <c r="K12" s="344" t="s">
        <v>465</v>
      </c>
    </row>
    <row r="13" spans="1:11" ht="19.5" customHeight="1">
      <c r="A13" s="344"/>
      <c r="B13" s="346" t="s">
        <v>524</v>
      </c>
      <c r="C13" s="335"/>
      <c r="D13" s="335"/>
      <c r="E13" s="335"/>
      <c r="F13" s="335"/>
      <c r="G13" s="335"/>
      <c r="H13" s="335"/>
      <c r="I13" s="335"/>
      <c r="J13" s="335"/>
      <c r="K13" s="344" t="s">
        <v>465</v>
      </c>
    </row>
    <row r="14" spans="1:11" ht="19.5" customHeight="1">
      <c r="A14" s="344"/>
      <c r="B14" s="346" t="s">
        <v>525</v>
      </c>
      <c r="C14" s="335"/>
      <c r="D14" s="335"/>
      <c r="E14" s="335"/>
      <c r="F14" s="335"/>
      <c r="G14" s="335"/>
      <c r="H14" s="335"/>
      <c r="I14" s="335"/>
      <c r="J14" s="335"/>
      <c r="K14" s="344" t="s">
        <v>465</v>
      </c>
    </row>
    <row r="15" spans="1:11" ht="19.5" customHeight="1">
      <c r="A15" s="347"/>
      <c r="B15" s="348" t="s">
        <v>526</v>
      </c>
      <c r="C15" s="336"/>
      <c r="D15" s="336"/>
      <c r="E15" s="336"/>
      <c r="F15" s="336"/>
      <c r="G15" s="336"/>
      <c r="H15" s="336"/>
      <c r="I15" s="336"/>
      <c r="J15" s="336"/>
      <c r="K15" s="347" t="s">
        <v>465</v>
      </c>
    </row>
    <row r="16" spans="1:11" ht="19.5" customHeight="1">
      <c r="A16" s="343" t="s">
        <v>527</v>
      </c>
      <c r="B16" s="334" t="s">
        <v>528</v>
      </c>
      <c r="C16" s="334"/>
      <c r="D16" s="334"/>
      <c r="E16" s="334"/>
      <c r="F16" s="343" t="s">
        <v>465</v>
      </c>
      <c r="G16" s="334"/>
      <c r="H16" s="334"/>
      <c r="I16" s="334"/>
      <c r="J16" s="334"/>
      <c r="K16" s="343" t="s">
        <v>465</v>
      </c>
    </row>
    <row r="17" spans="1:11" ht="19.5" customHeight="1">
      <c r="A17" s="344"/>
      <c r="B17" s="345" t="s">
        <v>453</v>
      </c>
      <c r="C17" s="335"/>
      <c r="D17" s="335"/>
      <c r="E17" s="335"/>
      <c r="F17" s="344"/>
      <c r="G17" s="335"/>
      <c r="H17" s="335"/>
      <c r="I17" s="335"/>
      <c r="J17" s="335"/>
      <c r="K17" s="344"/>
    </row>
    <row r="18" spans="1:11" ht="19.5" customHeight="1">
      <c r="A18" s="344"/>
      <c r="B18" s="346" t="s">
        <v>523</v>
      </c>
      <c r="C18" s="335"/>
      <c r="D18" s="335"/>
      <c r="E18" s="335"/>
      <c r="F18" s="344" t="s">
        <v>465</v>
      </c>
      <c r="G18" s="335"/>
      <c r="H18" s="335"/>
      <c r="I18" s="335"/>
      <c r="J18" s="335"/>
      <c r="K18" s="344" t="s">
        <v>465</v>
      </c>
    </row>
    <row r="19" spans="1:11" ht="19.5" customHeight="1">
      <c r="A19" s="344"/>
      <c r="B19" s="346" t="s">
        <v>524</v>
      </c>
      <c r="C19" s="335"/>
      <c r="D19" s="335"/>
      <c r="E19" s="335"/>
      <c r="F19" s="344" t="s">
        <v>465</v>
      </c>
      <c r="G19" s="335"/>
      <c r="H19" s="335"/>
      <c r="I19" s="335"/>
      <c r="J19" s="335"/>
      <c r="K19" s="344" t="s">
        <v>465</v>
      </c>
    </row>
    <row r="20" spans="1:11" ht="19.5" customHeight="1">
      <c r="A20" s="344"/>
      <c r="B20" s="346" t="s">
        <v>525</v>
      </c>
      <c r="C20" s="335"/>
      <c r="D20" s="335"/>
      <c r="E20" s="335"/>
      <c r="F20" s="344" t="s">
        <v>465</v>
      </c>
      <c r="G20" s="335"/>
      <c r="H20" s="335"/>
      <c r="I20" s="335"/>
      <c r="J20" s="335"/>
      <c r="K20" s="344" t="s">
        <v>465</v>
      </c>
    </row>
    <row r="21" spans="1:11" ht="19.5" customHeight="1">
      <c r="A21" s="347"/>
      <c r="B21" s="348" t="s">
        <v>526</v>
      </c>
      <c r="C21" s="336"/>
      <c r="D21" s="336"/>
      <c r="E21" s="336"/>
      <c r="F21" s="347" t="s">
        <v>465</v>
      </c>
      <c r="G21" s="336"/>
      <c r="H21" s="336"/>
      <c r="I21" s="336"/>
      <c r="J21" s="336"/>
      <c r="K21" s="347" t="s">
        <v>465</v>
      </c>
    </row>
    <row r="22" spans="1:11" ht="19.5" customHeight="1">
      <c r="A22" s="343" t="s">
        <v>529</v>
      </c>
      <c r="B22" s="349" t="s">
        <v>530</v>
      </c>
      <c r="C22" s="334"/>
      <c r="D22" s="334"/>
      <c r="E22" s="344"/>
      <c r="F22" s="344" t="s">
        <v>465</v>
      </c>
      <c r="G22" s="344" t="s">
        <v>465</v>
      </c>
      <c r="H22" s="334"/>
      <c r="I22" s="344" t="s">
        <v>465</v>
      </c>
      <c r="J22" s="334"/>
      <c r="K22" s="334"/>
    </row>
    <row r="23" spans="1:11" ht="19.5" customHeight="1">
      <c r="A23" s="335"/>
      <c r="B23" s="345" t="s">
        <v>453</v>
      </c>
      <c r="C23" s="335"/>
      <c r="D23" s="335"/>
      <c r="E23" s="344"/>
      <c r="F23" s="344"/>
      <c r="G23" s="344"/>
      <c r="H23" s="335"/>
      <c r="I23" s="344"/>
      <c r="J23" s="335"/>
      <c r="K23" s="335"/>
    </row>
    <row r="24" spans="1:11" ht="19.5" customHeight="1">
      <c r="A24" s="335"/>
      <c r="B24" s="346" t="s">
        <v>523</v>
      </c>
      <c r="C24" s="335"/>
      <c r="D24" s="335"/>
      <c r="E24" s="344"/>
      <c r="F24" s="344" t="s">
        <v>465</v>
      </c>
      <c r="G24" s="344" t="s">
        <v>465</v>
      </c>
      <c r="H24" s="335"/>
      <c r="I24" s="344" t="s">
        <v>465</v>
      </c>
      <c r="J24" s="335"/>
      <c r="K24" s="335"/>
    </row>
    <row r="25" spans="1:11" ht="19.5" customHeight="1">
      <c r="A25" s="335"/>
      <c r="B25" s="346" t="s">
        <v>524</v>
      </c>
      <c r="C25" s="335"/>
      <c r="D25" s="335"/>
      <c r="E25" s="344"/>
      <c r="F25" s="344" t="s">
        <v>465</v>
      </c>
      <c r="G25" s="344" t="s">
        <v>465</v>
      </c>
      <c r="H25" s="335"/>
      <c r="I25" s="344" t="s">
        <v>465</v>
      </c>
      <c r="J25" s="335"/>
      <c r="K25" s="335"/>
    </row>
    <row r="26" spans="1:11" ht="19.5" customHeight="1">
      <c r="A26" s="335"/>
      <c r="B26" s="346" t="s">
        <v>525</v>
      </c>
      <c r="C26" s="335"/>
      <c r="D26" s="335"/>
      <c r="E26" s="344"/>
      <c r="F26" s="344" t="s">
        <v>465</v>
      </c>
      <c r="G26" s="344" t="s">
        <v>465</v>
      </c>
      <c r="H26" s="335"/>
      <c r="I26" s="344" t="s">
        <v>465</v>
      </c>
      <c r="J26" s="335"/>
      <c r="K26" s="335"/>
    </row>
    <row r="27" spans="1:11" ht="19.5" customHeight="1">
      <c r="A27" s="336"/>
      <c r="B27" s="348" t="s">
        <v>526</v>
      </c>
      <c r="C27" s="336"/>
      <c r="D27" s="336"/>
      <c r="E27" s="347"/>
      <c r="F27" s="347" t="s">
        <v>465</v>
      </c>
      <c r="G27" s="347" t="s">
        <v>465</v>
      </c>
      <c r="H27" s="336"/>
      <c r="I27" s="347" t="s">
        <v>465</v>
      </c>
      <c r="J27" s="336"/>
      <c r="K27" s="336"/>
    </row>
    <row r="28" spans="1:11" s="7" customFormat="1" ht="19.5" customHeight="1">
      <c r="A28" s="350" t="s">
        <v>221</v>
      </c>
      <c r="B28" s="350"/>
      <c r="C28" s="351"/>
      <c r="D28" s="351"/>
      <c r="E28" s="351"/>
      <c r="F28" s="351"/>
      <c r="G28" s="351"/>
      <c r="H28" s="351"/>
      <c r="I28" s="351"/>
      <c r="J28" s="351"/>
      <c r="K28" s="351"/>
    </row>
    <row r="29" ht="4.5" customHeight="1"/>
    <row r="30" ht="12.75" customHeight="1">
      <c r="A30" s="352" t="s">
        <v>531</v>
      </c>
    </row>
    <row r="31" ht="12.75">
      <c r="A31" s="352" t="s">
        <v>532</v>
      </c>
    </row>
    <row r="32" ht="12.75">
      <c r="A32" s="352" t="s">
        <v>533</v>
      </c>
    </row>
    <row r="33" ht="12.75">
      <c r="A33" s="352" t="s">
        <v>534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28:B28"/>
  </mergeCells>
  <printOptions horizontalCentered="1"/>
  <pageMargins left="0.5118055555555555" right="0.5118055555555555" top="0.8902777777777777" bottom="0.6298611111111111" header="0.5118055555555555" footer="0.5118055555555555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2009-11-26T14:06:22Z</cp:lastPrinted>
  <dcterms:created xsi:type="dcterms:W3CDTF">1998-12-09T13:02:10Z</dcterms:created>
  <dcterms:modified xsi:type="dcterms:W3CDTF">2009-12-04T07:36:15Z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1062067598</vt:i4>
  </property>
  <property fmtid="{D5CDD505-2E9C-101B-9397-08002B2CF9AE}" pid="3" name="_AuthorEmail">
    <vt:lpwstr>pbedn@poczta.onet.pl</vt:lpwstr>
  </property>
  <property fmtid="{D5CDD505-2E9C-101B-9397-08002B2CF9AE}" pid="4" name="_AuthorEmailDisplayName">
    <vt:lpwstr>Przemek-Onet</vt:lpwstr>
  </property>
  <property fmtid="{D5CDD505-2E9C-101B-9397-08002B2CF9AE}" pid="5" name="_EmailSubject">
    <vt:lpwstr>ttt</vt:lpwstr>
  </property>
  <property fmtid="{D5CDD505-2E9C-101B-9397-08002B2CF9AE}" pid="6" name="_PreviousAdHocReviewCycleID">
    <vt:i4>315365592</vt:i4>
  </property>
</Properties>
</file>