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89" activeTab="3"/>
  </bookViews>
  <sheets>
    <sheet name="Dochody" sheetId="1" r:id="rId1"/>
    <sheet name="Wydatki" sheetId="2" r:id="rId2"/>
    <sheet name="Zlecone" sheetId="3" r:id="rId3"/>
    <sheet name="Dotacje" sheetId="4" r:id="rId4"/>
    <sheet name="klasyf" sheetId="5" r:id="rId5"/>
    <sheet name="1" sheetId="6" r:id="rId6"/>
    <sheet name="2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4" sheetId="13" r:id="rId13"/>
    <sheet name="15" sheetId="14" r:id="rId14"/>
    <sheet name="16" sheetId="15" r:id="rId15"/>
  </sheets>
  <definedNames>
    <definedName name="_xlnm.Print_Area" localSheetId="5">'1'!$A$1:$Q$45</definedName>
    <definedName name="_xlnm.Print_Area" localSheetId="0">'Dochody'!$A$1:$G$95</definedName>
    <definedName name="_xlnm.Print_Titles" localSheetId="0">'Dochody'!$4:$4</definedName>
    <definedName name="_xlnm._FilterDatabase" localSheetId="0" hidden="1">'Dochody'!$A$4:$G$95</definedName>
    <definedName name="_xlnm.Print_Area" localSheetId="1">'Wydatki'!$A$1:$G$238</definedName>
    <definedName name="_xlnm.Print_Titles" localSheetId="1">'Wydatki'!$4:$4</definedName>
    <definedName name="_xlnm._FilterDatabase" localSheetId="1" hidden="1">'Wydatki'!$A$4:$G$238</definedName>
    <definedName name="_xlnm.Print_Titles" localSheetId="2">'Zlecone'!$5:$5</definedName>
    <definedName name="Excel_BuiltIn__FilterDatabase_5">'klasyf'!$A$1:$B$76</definedName>
    <definedName name="Excel_BuiltIn_Database_5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<sst xmlns="http://schemas.openxmlformats.org/spreadsheetml/2006/main" count="1688" uniqueCount="584">
  <si>
    <t>Zmiany w planie dochodów</t>
  </si>
  <si>
    <t>załącznik nr 1</t>
  </si>
  <si>
    <t>Dz.</t>
  </si>
  <si>
    <t>Rozdz.</t>
  </si>
  <si>
    <t>Par.</t>
  </si>
  <si>
    <t>Treść</t>
  </si>
  <si>
    <t>Plan przed zmianami</t>
  </si>
  <si>
    <t>Zmiany</t>
  </si>
  <si>
    <t>Plan po zmianach</t>
  </si>
  <si>
    <t>010</t>
  </si>
  <si>
    <t>01095</t>
  </si>
  <si>
    <t>2010</t>
  </si>
  <si>
    <t>0690</t>
  </si>
  <si>
    <t>0960</t>
  </si>
  <si>
    <t>600</t>
  </si>
  <si>
    <t>60016</t>
  </si>
  <si>
    <t>6260</t>
  </si>
  <si>
    <t>6330</t>
  </si>
  <si>
    <t>700</t>
  </si>
  <si>
    <t>70005</t>
  </si>
  <si>
    <t>0470</t>
  </si>
  <si>
    <t>0750</t>
  </si>
  <si>
    <t>0870</t>
  </si>
  <si>
    <t>0920</t>
  </si>
  <si>
    <t>750</t>
  </si>
  <si>
    <t>75011</t>
  </si>
  <si>
    <t>2360</t>
  </si>
  <si>
    <t>75023</t>
  </si>
  <si>
    <t>0970</t>
  </si>
  <si>
    <t>751</t>
  </si>
  <si>
    <t>75113</t>
  </si>
  <si>
    <t>756</t>
  </si>
  <si>
    <t>75601</t>
  </si>
  <si>
    <t>0350</t>
  </si>
  <si>
    <t>0910</t>
  </si>
  <si>
    <t>75615</t>
  </si>
  <si>
    <t>0310</t>
  </si>
  <si>
    <t>0320</t>
  </si>
  <si>
    <t>0330</t>
  </si>
  <si>
    <t>0500</t>
  </si>
  <si>
    <t>75616</t>
  </si>
  <si>
    <t>0340</t>
  </si>
  <si>
    <t>0360</t>
  </si>
  <si>
    <t>0450</t>
  </si>
  <si>
    <t>0460</t>
  </si>
  <si>
    <t>75618</t>
  </si>
  <si>
    <t>0410</t>
  </si>
  <si>
    <t>0490</t>
  </si>
  <si>
    <t>75621</t>
  </si>
  <si>
    <t>0010</t>
  </si>
  <si>
    <t>0020</t>
  </si>
  <si>
    <t>758</t>
  </si>
  <si>
    <t>75801</t>
  </si>
  <si>
    <t>2920</t>
  </si>
  <si>
    <t>75802</t>
  </si>
  <si>
    <t>2750</t>
  </si>
  <si>
    <t>75814</t>
  </si>
  <si>
    <t>801</t>
  </si>
  <si>
    <t>80101</t>
  </si>
  <si>
    <t>2030</t>
  </si>
  <si>
    <t>80195</t>
  </si>
  <si>
    <t>2440</t>
  </si>
  <si>
    <t>851</t>
  </si>
  <si>
    <t>85195</t>
  </si>
  <si>
    <t>85154</t>
  </si>
  <si>
    <t>0480</t>
  </si>
  <si>
    <t>852</t>
  </si>
  <si>
    <t>85212</t>
  </si>
  <si>
    <t>85213</t>
  </si>
  <si>
    <t>Pomoc społeczna - składki na ubezpieczenia zdrowotne - dotacja na zadania zlecone</t>
  </si>
  <si>
    <t>85214</t>
  </si>
  <si>
    <t>85295</t>
  </si>
  <si>
    <t>2008</t>
  </si>
  <si>
    <t>2009</t>
  </si>
  <si>
    <t>854</t>
  </si>
  <si>
    <t>85415</t>
  </si>
  <si>
    <t>900</t>
  </si>
  <si>
    <t>90001</t>
  </si>
  <si>
    <t>90020</t>
  </si>
  <si>
    <t>0400</t>
  </si>
  <si>
    <t>RAZEM</t>
  </si>
  <si>
    <t>Zmiany w planie wydatków</t>
  </si>
  <si>
    <t>załącznik nr 2</t>
  </si>
  <si>
    <t>01030</t>
  </si>
  <si>
    <t>2850</t>
  </si>
  <si>
    <t>4300</t>
  </si>
  <si>
    <t>otrzymana dotacja</t>
  </si>
  <si>
    <t>4430</t>
  </si>
  <si>
    <t>4740</t>
  </si>
  <si>
    <t>400</t>
  </si>
  <si>
    <t>40002</t>
  </si>
  <si>
    <t>4210</t>
  </si>
  <si>
    <t>60014</t>
  </si>
  <si>
    <t>6300</t>
  </si>
  <si>
    <t>4270</t>
  </si>
  <si>
    <t>6050</t>
  </si>
  <si>
    <t>6610</t>
  </si>
  <si>
    <t>60095</t>
  </si>
  <si>
    <t>4010</t>
  </si>
  <si>
    <t>4040</t>
  </si>
  <si>
    <t>75020</t>
  </si>
  <si>
    <t>75022</t>
  </si>
  <si>
    <t>3030</t>
  </si>
  <si>
    <t>4110</t>
  </si>
  <si>
    <t>4120</t>
  </si>
  <si>
    <t>4140</t>
  </si>
  <si>
    <t>4170</t>
  </si>
  <si>
    <t>4280</t>
  </si>
  <si>
    <t>4350</t>
  </si>
  <si>
    <t>4370</t>
  </si>
  <si>
    <t>4410</t>
  </si>
  <si>
    <t>4700</t>
  </si>
  <si>
    <t>4750</t>
  </si>
  <si>
    <t>6060</t>
  </si>
  <si>
    <t>75075</t>
  </si>
  <si>
    <t>75078</t>
  </si>
  <si>
    <t>2710</t>
  </si>
  <si>
    <t>754</t>
  </si>
  <si>
    <t>75405</t>
  </si>
  <si>
    <t>3000</t>
  </si>
  <si>
    <t>75412</t>
  </si>
  <si>
    <t>4260</t>
  </si>
  <si>
    <t>75421</t>
  </si>
  <si>
    <t>4810</t>
  </si>
  <si>
    <t>75647</t>
  </si>
  <si>
    <t>4100</t>
  </si>
  <si>
    <t>757</t>
  </si>
  <si>
    <t>75702</t>
  </si>
  <si>
    <t>8070</t>
  </si>
  <si>
    <t>3020</t>
  </si>
  <si>
    <t>4240</t>
  </si>
  <si>
    <t>80103</t>
  </si>
  <si>
    <t>80104</t>
  </si>
  <si>
    <t>2820</t>
  </si>
  <si>
    <t>4330</t>
  </si>
  <si>
    <t>80110</t>
  </si>
  <si>
    <t>4190</t>
  </si>
  <si>
    <t>80113</t>
  </si>
  <si>
    <t>80114</t>
  </si>
  <si>
    <t>85111</t>
  </si>
  <si>
    <t>3110</t>
  </si>
  <si>
    <t>4130</t>
  </si>
  <si>
    <t>4440</t>
  </si>
  <si>
    <t>85219</t>
  </si>
  <si>
    <t>3119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</si>
  <si>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</si>
  <si>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</si>
  <si>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</si>
  <si>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</si>
  <si>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</si>
  <si>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</si>
  <si>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</si>
  <si>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</si>
  <si>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</si>
  <si>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</si>
  <si>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4268</t>
  </si>
  <si>
    <t>4269</t>
  </si>
  <si>
    <t>4308</t>
  </si>
  <si>
    <t>4309</t>
  </si>
  <si>
    <t>4358</t>
  </si>
  <si>
    <t>4359</t>
  </si>
  <si>
    <t>4378</t>
  </si>
  <si>
    <t>4379</t>
  </si>
  <si>
    <t>4418</t>
  </si>
  <si>
    <t>4419</t>
  </si>
  <si>
    <t>4748</t>
  </si>
  <si>
    <t>4749</t>
  </si>
  <si>
    <t>4758</t>
  </si>
  <si>
    <t>4759</t>
  </si>
  <si>
    <t>4220</t>
  </si>
  <si>
    <t>2910</t>
  </si>
  <si>
    <t>4560</t>
  </si>
  <si>
    <t>3260</t>
  </si>
  <si>
    <t>90015</t>
  </si>
  <si>
    <t>90095</t>
  </si>
  <si>
    <t>921</t>
  </si>
  <si>
    <t>92195</t>
  </si>
  <si>
    <t>926</t>
  </si>
  <si>
    <t>92695</t>
  </si>
  <si>
    <t>bilansowanie budżetu</t>
  </si>
  <si>
    <t>Dochody i wydatki związane z realizacją zadań z zakresu administracji rządowej i innych zadań zleconych odrębnymi ustawami w 2009 r.</t>
  </si>
  <si>
    <t>załącznik nr 3</t>
  </si>
  <si>
    <t>Dział</t>
  </si>
  <si>
    <t>Rozdział</t>
  </si>
  <si>
    <t>§*</t>
  </si>
  <si>
    <t>Nazwa</t>
  </si>
  <si>
    <t xml:space="preserve">Dotacje
</t>
  </si>
  <si>
    <t xml:space="preserve">Wydatki
</t>
  </si>
  <si>
    <t>Dotacje celowe z budżetu państwa na zadania zlecone</t>
  </si>
  <si>
    <t>Zakup pozostałych usług</t>
  </si>
  <si>
    <t>Różne opłaty i składki</t>
  </si>
  <si>
    <t>Pozostała działalność</t>
  </si>
  <si>
    <t>Rolnictwo i łowiectwo</t>
  </si>
  <si>
    <t>Wynagrodzenia osobowe</t>
  </si>
  <si>
    <t>Dodatkowe wynagrodzenie roczne</t>
  </si>
  <si>
    <t>Składki na ubezpieczenie społeczne</t>
  </si>
  <si>
    <t>Składki na FP</t>
  </si>
  <si>
    <t>Zakup materiałów i wyposażenia</t>
  </si>
  <si>
    <t>Zakup usług telekomunikacyjnych telefonii stacjonarnej</t>
  </si>
  <si>
    <t>Krajowe podróże służbowe</t>
  </si>
  <si>
    <t>Odpis na ZFŚS</t>
  </si>
  <si>
    <t>Zakup materiałów papierniczych do urządzeń drukarskich i kserograficznych</t>
  </si>
  <si>
    <t>Zakup akcesoriów komputerowych w tym programów i licencji</t>
  </si>
  <si>
    <t>Urzędy wojewódzkie</t>
  </si>
  <si>
    <t>Administracja publiczna</t>
  </si>
  <si>
    <t>75101</t>
  </si>
  <si>
    <t>Urzędy naczelnych organów władzy państwowej</t>
  </si>
  <si>
    <t>Różne wydatki na rzecz osób fizycznych</t>
  </si>
  <si>
    <t>Wynagrodzenia bezosobowe</t>
  </si>
  <si>
    <t>Wybory do Parlamentu Europejskiego</t>
  </si>
  <si>
    <t>Urzędy naczelnych organów władzy państwowej oraz sądownictwa</t>
  </si>
  <si>
    <t>75414</t>
  </si>
  <si>
    <t>Obrona cywilna</t>
  </si>
  <si>
    <t>Bezpieczeństwo publiczne i ochrona ppoż</t>
  </si>
  <si>
    <t>Ochrona zdrowia</t>
  </si>
  <si>
    <t>Świadczenia społeczne</t>
  </si>
  <si>
    <t xml:space="preserve">Szkolenia pracowników </t>
  </si>
  <si>
    <t>Świadczenia rodzinne, zaliczka alimentacyjna oraz składki na ubezpieczenia emerytalne i rentowe</t>
  </si>
  <si>
    <t>Składki na ubezpieczenia zdrowotne</t>
  </si>
  <si>
    <t>Składki na ubezpieczenia zdrowotne opłacane za osoby pobierające niektóre świadczenia z pomocy społecznej</t>
  </si>
  <si>
    <t>Zasiłki i pomoc w naturze oraz składki na ubezpieczenia emerytalne i rentowe</t>
  </si>
  <si>
    <t>Pomoc społeczna</t>
  </si>
  <si>
    <t>Ogółem</t>
  </si>
  <si>
    <t>Planowane dotacje udzielane na podstawie odrębnych przepisów, związane z realizacją zadań jednostki samorządu terytorialnego w 2009 r.</t>
  </si>
  <si>
    <t>załącznik nr 4</t>
  </si>
  <si>
    <t>Lp.</t>
  </si>
  <si>
    <t>Nazwa podmiotu</t>
  </si>
  <si>
    <t>Zmiana</t>
  </si>
  <si>
    <t>Dotacja podmiotowa dla Stowarzyszenia na prowadzenie przedszkola niepublicznego</t>
  </si>
  <si>
    <t>Dotacja podmiotowa dla Stowarzyszenia Rozwoju Wsi Brzoza i Okolice na prowadzenie Społecznego Gimnazjum w Brzozie</t>
  </si>
  <si>
    <t>Dotacja podmiotowa dla gminnej instytucji kultury</t>
  </si>
  <si>
    <t>Dotacja celowa dla stowarzyszeń na realizację zadania publicznego z zakresu upowszechniania kultury fizycznej i sportu</t>
  </si>
  <si>
    <t>2320</t>
  </si>
  <si>
    <t>2480</t>
  </si>
  <si>
    <t>Dotacja podmiotowa z budżetu dla samorządowej instytucji kultury</t>
  </si>
  <si>
    <t>Dotacje dla stowarzyszeń</t>
  </si>
  <si>
    <t>Wpłaty gmin na rzecz izb rolniczych</t>
  </si>
  <si>
    <t>Zwrot dotacji wykorzystanych niezgodnie z przeznaczeniem lub pobranych w nadmiernej wysokości</t>
  </si>
  <si>
    <t>Wpłaty jednostek na fundusz celowy</t>
  </si>
  <si>
    <t>Wydatki osobowe niezaliczane do wynagrodzeń</t>
  </si>
  <si>
    <t>3118</t>
  </si>
  <si>
    <t>3240</t>
  </si>
  <si>
    <t>Stypendia dla uczniów</t>
  </si>
  <si>
    <t>Inne formy pomocy dla uczniów</t>
  </si>
  <si>
    <t>Wynagrodzenia agencyjno-prowizyjne</t>
  </si>
  <si>
    <t>Wpłaty na PFRON</t>
  </si>
  <si>
    <t>Nagrody motywacyjne</t>
  </si>
  <si>
    <t>Pomoc państwa w zakresie dożywiania</t>
  </si>
  <si>
    <t>Zakup pomocy dydaktycznych</t>
  </si>
  <si>
    <t>Zakup energii</t>
  </si>
  <si>
    <t>Zakup usług remontowych</t>
  </si>
  <si>
    <t>Zakup usług zdrowotnych</t>
  </si>
  <si>
    <t>Zakup usług od innych jst</t>
  </si>
  <si>
    <t>Zakup usług dostępu do sieci Internet</t>
  </si>
  <si>
    <t>4360</t>
  </si>
  <si>
    <t>Zakup usług telekomunikacyjnych telefonii komórkowej</t>
  </si>
  <si>
    <t>4368</t>
  </si>
  <si>
    <t>4369</t>
  </si>
  <si>
    <t>4390</t>
  </si>
  <si>
    <t>Zakup usług obejmujących wykonanie ekspertyz, analiz opinii</t>
  </si>
  <si>
    <t>4400</t>
  </si>
  <si>
    <t>Opłaty czynszowe</t>
  </si>
  <si>
    <t>Odsetki od dotacji wykorzystanych niezgodnie z przeznaczeniem lub pobranych w nadmiernej wysokości</t>
  </si>
  <si>
    <t>Rezerwa</t>
  </si>
  <si>
    <t>Inwestycje</t>
  </si>
  <si>
    <t>Zakupy inwestycyjne</t>
  </si>
  <si>
    <t>6058</t>
  </si>
  <si>
    <t>Inwestycje ze środków z funduszy strukturalnych</t>
  </si>
  <si>
    <t>6059</t>
  </si>
  <si>
    <t>Inwestycje ze środków krajowych współfinansowane z funduszy strukturalnych</t>
  </si>
  <si>
    <t>6630</t>
  </si>
  <si>
    <t>Dotacje celowe przekazane do samorządu województwa na inwestycje i zakupy inwestycyjne realizowane na podstawie porozumień między jst</t>
  </si>
  <si>
    <t>Odsetki od krajowych pożyczek i kredytów</t>
  </si>
  <si>
    <t>Podatek dochodowy od osób fizycznych</t>
  </si>
  <si>
    <t>Podatek dochodowy od osób prawnych</t>
  </si>
  <si>
    <t>Podatek od nieruchomości</t>
  </si>
  <si>
    <t>Podatek rolny</t>
  </si>
  <si>
    <t>Podatel leśny</t>
  </si>
  <si>
    <t>Podatek od środków transportowych</t>
  </si>
  <si>
    <t>Podatek od działalności gospodarczej osób fizycznych opłacany w formie karty podatkowej</t>
  </si>
  <si>
    <t>Podatek od spadków i darowizn</t>
  </si>
  <si>
    <t>0370</t>
  </si>
  <si>
    <t>Podatek od posiadania psów</t>
  </si>
  <si>
    <t>Wpływy z opłaty produktowej</t>
  </si>
  <si>
    <t>Wpływy z opłaty skarbowej</t>
  </si>
  <si>
    <t>Wpływy z opłaty eksploatacyjnej</t>
  </si>
  <si>
    <t>Wpływy z opłat za zarząd, użytkowanie i użytkowanie wieczyste nieruchomości</t>
  </si>
  <si>
    <t>Wpływy z opłaty administracyjnej za czynności urzędowe</t>
  </si>
  <si>
    <t>Wpływy z opłat za wydawanie zezwoleń za sprzedaż alkoholu</t>
  </si>
  <si>
    <t>Wpływy z innych lokalnych opłat pobieranych przez jst na podstawie odrębnych ustaw</t>
  </si>
  <si>
    <t>Podatek od czynności cywilnoprawnych</t>
  </si>
  <si>
    <t>0590</t>
  </si>
  <si>
    <t>Wpływy z opłat za koncesje i licencje</t>
  </si>
  <si>
    <t>Wpływy z różnych opłat</t>
  </si>
  <si>
    <t>Dochody z najmu i dzierżawy składników jst</t>
  </si>
  <si>
    <t>Wpływy ze sprzedaży składników majatkowych</t>
  </si>
  <si>
    <t>Odsetki od nieterminowych wpłat</t>
  </si>
  <si>
    <t>Pozostałe odsetki</t>
  </si>
  <si>
    <t>Otrzymane spadki, zapisy i darowizny w postaci pieniężnej</t>
  </si>
  <si>
    <t>Wpływy z różnych dochodów</t>
  </si>
  <si>
    <t>Dotacje rozwojowe oraz środki na finansowanie Wspólnej Polityki Rolnej</t>
  </si>
  <si>
    <t>Dotacje celowe z budżetu państwa na zadania własne</t>
  </si>
  <si>
    <t>Dochody jst związane z realizacją zadań z zakresu administracji rządowej oraz innych zadań zleconych ustawami</t>
  </si>
  <si>
    <t>Dotacje otrzymane z funduszy celowych na rezalizację zadań bieżących</t>
  </si>
  <si>
    <t>Dotacja celowa na pomoc finansową udzielaną między jst na dofinansowanie własnych zadań bieżących</t>
  </si>
  <si>
    <t>Środki na uzupełnienie dochodów gmin</t>
  </si>
  <si>
    <t>Subwencje ogólne z budżetu państwa</t>
  </si>
  <si>
    <t>Dotacje otrzymane z funduszy celowych na dofinansowanie kosztów realizacji inwestycji i zakupów inwestycyjnych</t>
  </si>
  <si>
    <t>6298</t>
  </si>
  <si>
    <t>Środki na dofinansowanie własnych inwestycji gmin pozyskane z funduszy strukturalnych</t>
  </si>
  <si>
    <t>Dotacja celowa na pomoc finansową udzielaną między jst na dofinansowanie własnych zadań inwestycyjnych</t>
  </si>
  <si>
    <t>Dotacje celowe otrzymane z budżetu państwa na realizację inwestycji i zakupów inwestycyjnych
własnych gmin</t>
  </si>
  <si>
    <t>6310</t>
  </si>
  <si>
    <t>Dotacje celowe otrzymane z budżetu państwa na inwestycje i zakupy inwestycyjne z zakresu administracji rządowej oraz innych zadań zleconych ustawami</t>
  </si>
  <si>
    <t>6339</t>
  </si>
  <si>
    <t>Dotacje celowe otrzymane z budżetu państwa na realizację inwestycji i zakupów inwestycyjnych własnych gmin</t>
  </si>
  <si>
    <t>Dotacje celowe przekazane gminie na inwestycje realizowane na podstawie porozumień między jst</t>
  </si>
  <si>
    <t>Wytwarzanie i zaopatrywanie w energię elektryczną, gaz i wodę</t>
  </si>
  <si>
    <t>Transport i łączność</t>
  </si>
  <si>
    <t>630</t>
  </si>
  <si>
    <t>Turystyka</t>
  </si>
  <si>
    <t>Gospodarka mieszkaniowa</t>
  </si>
  <si>
    <t>Dochody od osób prawnych, od osób fizycznych oraz wydatki związane z ich poborem</t>
  </si>
  <si>
    <t>Obsługa długu publicznego</t>
  </si>
  <si>
    <t>Różne rozliczenia</t>
  </si>
  <si>
    <t>Oświata i wychowanie</t>
  </si>
  <si>
    <t>853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</si>
  <si>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</si>
  <si>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</si>
  <si>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</si>
  <si>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</si>
  <si>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 i sport</t>
  </si>
  <si>
    <t>01001095</t>
  </si>
  <si>
    <t>40040095</t>
  </si>
  <si>
    <t>60060016</t>
  </si>
  <si>
    <t>Drogi publiczne gminne</t>
  </si>
  <si>
    <t>60060095</t>
  </si>
  <si>
    <t>70070005</t>
  </si>
  <si>
    <t>Gospodarka gruntami i nieruchomościami</t>
  </si>
  <si>
    <t>75075011</t>
  </si>
  <si>
    <t>75075023</t>
  </si>
  <si>
    <t>Urzędy gmin</t>
  </si>
  <si>
    <t>75075078</t>
  </si>
  <si>
    <t>Usuwanie skutków klęsk żywiołowych</t>
  </si>
  <si>
    <t>75175101</t>
  </si>
  <si>
    <t>75175108</t>
  </si>
  <si>
    <t>Wybory so Sejmu i Senatu</t>
  </si>
  <si>
    <t>75175109</t>
  </si>
  <si>
    <t>Wybory do rad gmin, powiatów, sejmików województw, wybory wójtów, burmistrzów, prezydentów</t>
  </si>
  <si>
    <t>75475405</t>
  </si>
  <si>
    <t>Komendy powiatowe Policji</t>
  </si>
  <si>
    <t>75475412</t>
  </si>
  <si>
    <t>Ochotnicze straże pożarne</t>
  </si>
  <si>
    <t>75475414</t>
  </si>
  <si>
    <t>75475421</t>
  </si>
  <si>
    <t>Zarządzanie kryzysowe</t>
  </si>
  <si>
    <t>75675601</t>
  </si>
  <si>
    <t>Wpływy z podatku dochodowego od osób fizycznych</t>
  </si>
  <si>
    <t>75675615</t>
  </si>
  <si>
    <t>Wpływy z podatków od osób prawnych</t>
  </si>
  <si>
    <t>75675616</t>
  </si>
  <si>
    <t>Wpływy z podatków od osób fizycznych</t>
  </si>
  <si>
    <t>75675618</t>
  </si>
  <si>
    <t>Wpływy z innych opłat stanowiących dochód jst na podstawie ustaw</t>
  </si>
  <si>
    <t>75675621</t>
  </si>
  <si>
    <t>Udziały gmin w podatkach stanowiących dochód budżetu państwa</t>
  </si>
  <si>
    <t>75675647</t>
  </si>
  <si>
    <t>Pobór podatków, opłat i niepodatkowych należności budżetowych</t>
  </si>
  <si>
    <t>75775702</t>
  </si>
  <si>
    <t>Obsługa papierów wartościowych, kredytów i pożyczek jst</t>
  </si>
  <si>
    <t>75875801</t>
  </si>
  <si>
    <t>Część oświatowa subwencji ogólnej dla jst</t>
  </si>
  <si>
    <t>75875802</t>
  </si>
  <si>
    <t>Uzupełnienie subwencji ogólnej dla jst</t>
  </si>
  <si>
    <t>75875807</t>
  </si>
  <si>
    <t>Część wyrównawcza subwencji ogólnej dla gmin</t>
  </si>
  <si>
    <t>75875831</t>
  </si>
  <si>
    <t>Część równoważąca subwencji ogólnej dla gmin</t>
  </si>
  <si>
    <t>75875814</t>
  </si>
  <si>
    <t>Różne rozliczenia finansowe</t>
  </si>
  <si>
    <t>75875818</t>
  </si>
  <si>
    <t>Rezerwy ogólne i celowe</t>
  </si>
  <si>
    <t>80180101</t>
  </si>
  <si>
    <t>Szkoły podstawowe</t>
  </si>
  <si>
    <t>80180103</t>
  </si>
  <si>
    <t>Oddziały przedszkolne w szkołach podstawowych</t>
  </si>
  <si>
    <t>80180110</t>
  </si>
  <si>
    <t>Gimnazja</t>
  </si>
  <si>
    <t>80180113</t>
  </si>
  <si>
    <t>Dowożenie uczniów do szkół</t>
  </si>
  <si>
    <t>80180114</t>
  </si>
  <si>
    <t>Zespopły obsługi ekonomoczno-administracyjnej szkół</t>
  </si>
  <si>
    <t>80180195</t>
  </si>
  <si>
    <t>85185154</t>
  </si>
  <si>
    <t>Przeciwdziałanie alkoholizmowi</t>
  </si>
  <si>
    <t>85185195</t>
  </si>
  <si>
    <t>85285212</t>
  </si>
  <si>
    <t>85285213</t>
  </si>
  <si>
    <t>85285214</t>
  </si>
  <si>
    <t>85285215</t>
  </si>
  <si>
    <t>Dodatki mieszkaniowe</t>
  </si>
  <si>
    <t>85285219</t>
  </si>
  <si>
    <t>Ośrodki pomocy społecznej</t>
  </si>
  <si>
    <t>85285278</t>
  </si>
  <si>
    <t>85285295</t>
  </si>
  <si>
    <t>85485412</t>
  </si>
  <si>
    <t>Kolonie i obozy</t>
  </si>
  <si>
    <t>85485415</t>
  </si>
  <si>
    <t>Pomoc materialna dla uczniów</t>
  </si>
  <si>
    <t>90090001</t>
  </si>
  <si>
    <t>Gospodarka ściekowa i ochrona wód</t>
  </si>
  <si>
    <t>90090015</t>
  </si>
  <si>
    <t>Oświetlenie ulic, placów i dróg</t>
  </si>
  <si>
    <t>90090020</t>
  </si>
  <si>
    <t>Wpływy i podatki związane z gromadzeniem środków z opłat produktowych</t>
  </si>
  <si>
    <t>90090095</t>
  </si>
  <si>
    <t>92192109</t>
  </si>
  <si>
    <t>Domy i ośrodki kultury</t>
  </si>
  <si>
    <t>92192116</t>
  </si>
  <si>
    <t>Biblioteki</t>
  </si>
  <si>
    <t>92192120</t>
  </si>
  <si>
    <t>Ochrona zabytków i opieka nad zabytkami</t>
  </si>
  <si>
    <t>92192195</t>
  </si>
  <si>
    <t>92692695</t>
  </si>
  <si>
    <t>Izby rolnicze</t>
  </si>
  <si>
    <t>Dostarczanie wody</t>
  </si>
  <si>
    <t>40095</t>
  </si>
  <si>
    <t>Drogi publiczne powiatowe</t>
  </si>
  <si>
    <t>63095</t>
  </si>
  <si>
    <t>Starostwa powiatowe</t>
  </si>
  <si>
    <t>Rady gmin</t>
  </si>
  <si>
    <t>Promocja jednostek samorządu terytorialnego</t>
  </si>
  <si>
    <t>75095</t>
  </si>
  <si>
    <t>75108</t>
  </si>
  <si>
    <t>75109</t>
  </si>
  <si>
    <t>75807</t>
  </si>
  <si>
    <t>75831</t>
  </si>
  <si>
    <t>75818</t>
  </si>
  <si>
    <t>Przedszkola</t>
  </si>
  <si>
    <t>Zespoły obsługi ekonomoczno-administracyjnej szkół</t>
  </si>
  <si>
    <t>80146</t>
  </si>
  <si>
    <t>Dokształcanie i doskonalenie nauczycieli</t>
  </si>
  <si>
    <t>Szpitale ogólne</t>
  </si>
  <si>
    <t>85202</t>
  </si>
  <si>
    <t>Domy pomocy społecznej</t>
  </si>
  <si>
    <t>85215</t>
  </si>
  <si>
    <t>85278</t>
  </si>
  <si>
    <t>85395</t>
  </si>
  <si>
    <t>85412</t>
  </si>
  <si>
    <t>92109</t>
  </si>
  <si>
    <t>92116</t>
  </si>
  <si>
    <t>92120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</si>
  <si>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</si>
  <si>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</si>
  <si>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</si>
  <si>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</si>
  <si>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</si>
  <si>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</si>
  <si>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</si>
  <si>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</si>
  <si>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</si>
  <si>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</si>
  <si>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</si>
  <si>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</si>
  <si>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</si>
  <si>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</si>
  <si>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</si>
  <si>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</si>
  <si>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</si>
  <si>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</si>
  <si>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</si>
  <si>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</si>
  <si>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</si>
  <si>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</si>
  <si>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</si>
  <si>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</si>
  <si>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</si>
  <si>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</si>
  <si>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</si>
  <si>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</si>
  <si>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</si>
  <si>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</si>
  <si>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</si>
  <si>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</si>
  <si>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2010 r.***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</si>
  <si>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</si>
  <si>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</si>
  <si>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</si>
  <si>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</si>
  <si>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</si>
  <si>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</si>
  <si>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</si>
  <si>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dotyczące inwestycji rocznych ujętych w załączniku nr</t>
  </si>
  <si>
    <t>** środki własne jst, współfinansowanie z budżetu państwa oraz budżetu jst</t>
  </si>
  <si>
    <t>*** rok 2010 do wykorzystania fakultatywnego</t>
  </si>
  <si>
    <t>Wydatki budżetu gminy na  2007 r.</t>
  </si>
  <si>
    <t>w  złotych</t>
  </si>
  <si>
    <t>Plan
na 2007 r.
(6+12)</t>
  </si>
  <si>
    <t>Wydatki bieżące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</si>
  <si>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</si>
  <si>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</si>
  <si>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</si>
  <si>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</si>
  <si>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</si>
  <si>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</si>
  <si>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</si>
  <si>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(* kol. 3 do wykorzystania fakultatywnego)</t>
  </si>
  <si>
    <t>Dochody i wydatki związane z realizacją zadań z zakresu administracji rządowej wykonywanych na podstawie porozumień z organami administracji rządowej w 2007 r.</t>
  </si>
  <si>
    <t>w złotych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</si>
  <si>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</si>
  <si>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</si>
  <si>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</si>
  <si>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</si>
  <si>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</si>
  <si>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</si>
  <si>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</si>
  <si>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wykonywanych na podstawie porozumień (umów) między jednostkami samorządu terytorialnego w 2007 r.</t>
  </si>
  <si>
    <t>dotacje</t>
  </si>
  <si>
    <t>Plan przychodów i wydatków zakładów budżetowych, gospodarstw pomocniczych</t>
  </si>
  <si>
    <t xml:space="preserve"> oraz dochodów i wydatków dochodów własnych jednostek budżetowych na 2007 r.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</si>
  <si>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</si>
  <si>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</si>
  <si>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</si>
  <si>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</si>
  <si>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</si>
  <si>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</si>
  <si>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</si>
  <si>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</si>
  <si>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</si>
  <si>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</si>
  <si>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</si>
  <si>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</si>
  <si>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</si>
  <si>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1.</t>
  </si>
  <si>
    <t>2.</t>
  </si>
  <si>
    <t>3.</t>
  </si>
  <si>
    <t>4.</t>
  </si>
  <si>
    <t>II.</t>
  </si>
  <si>
    <t>Gospodarstwa pomocnicze</t>
  </si>
  <si>
    <t>III.</t>
  </si>
  <si>
    <t>Dochody własne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</si>
  <si>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</si>
  <si>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dochody</t>
    </r>
  </si>
  <si>
    <t>**   stan środków pieniężnych</t>
  </si>
  <si>
    <t>*** źródła dochodów wskazanych przez Radę</t>
  </si>
  <si>
    <t>Dotacje przedmiotowe w 2007 r.</t>
  </si>
  <si>
    <t>§**</t>
  </si>
  <si>
    <t>Nazwa jednostki
 otrzymującej dotację</t>
  </si>
  <si>
    <t>Zakres</t>
  </si>
  <si>
    <t>Ogółem kwota dotacji</t>
  </si>
  <si>
    <t>(** kol. 4 do wykorzystania fakultatywnego)</t>
  </si>
  <si>
    <t>Dotacje podmiotowe* w 2007 r.</t>
  </si>
  <si>
    <t>Nazwa instytucji</t>
  </si>
  <si>
    <t>Kwota dotacji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</si>
  <si>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</si>
  <si>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</si>
  <si>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Plan przychodów i wydatków Gminnego* Funduszu</t>
  </si>
  <si>
    <t>Gospodarki Zasobem Geodezyjnym i Kartograficznym</t>
  </si>
  <si>
    <t>Plan na 2007 r.</t>
  </si>
  <si>
    <t>Stan środków obrotowych na początek roku</t>
  </si>
  <si>
    <t>Przychody</t>
  </si>
  <si>
    <t>IV.</t>
  </si>
  <si>
    <t>Stan środków obrotowych na koniec roku</t>
  </si>
  <si>
    <t>(* w przypadku przejęcia zadania na podstawie porozumienia z powiatem)</t>
  </si>
  <si>
    <t>Wydatki jednostek pomocniczych w 2007 r.</t>
  </si>
  <si>
    <t>Nazwa jednostki pomocniczej</t>
  </si>
  <si>
    <t>Kwota</t>
  </si>
  <si>
    <t>(* kol. 4 do wykorzystania fakultatywnego)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</si>
  <si>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</si>
  <si>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</si>
  <si>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</si>
  <si>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</si>
  <si>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</si>
  <si>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</si>
  <si>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</si>
  <si>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</si>
  <si>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</si>
  <si>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</si>
  <si>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</si>
  <si>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</si>
  <si>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</si>
  <si>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 xml:space="preserve"> </t>
  </si>
  <si>
    <t>Modernizacja ulicy Y</t>
  </si>
  <si>
    <t>Urząd Gminy X-Firma 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</si>
</sst>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.000"/>
    <numFmt numFmtId="168" formatCode="0%"/>
    <numFmt numFmtId="169" formatCode="#,##0"/>
  </numFmts>
  <fonts count="34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4"/>
      <name val="Arial CE"/>
      <family val="2"/>
    </font>
    <font>
      <sz val="5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3"/>
      <name val="Arial CE"/>
      <family val="2"/>
    </font>
    <font>
      <i/>
      <vertAlign val="superscript"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40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4" fontId="4" fillId="0" borderId="0" xfId="0" applyFont="1" applyAlignment="1">
      <alignment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left" vertical="center" wrapText="1"/>
    </xf>
    <xf numFmtId="166" fontId="6" fillId="0" borderId="4" xfId="0" applyNumberFormat="1" applyFont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right" vertical="center"/>
    </xf>
    <xf numFmtId="165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left" vertical="center" wrapText="1"/>
    </xf>
    <xf numFmtId="166" fontId="8" fillId="0" borderId="6" xfId="0" applyNumberFormat="1" applyFont="1" applyBorder="1" applyAlignment="1">
      <alignment horizontal="right" vertical="center"/>
    </xf>
    <xf numFmtId="166" fontId="8" fillId="0" borderId="5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center" vertical="center" wrapText="1"/>
    </xf>
    <xf numFmtId="166" fontId="2" fillId="3" borderId="4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vertical="center" wrapText="1"/>
    </xf>
    <xf numFmtId="166" fontId="2" fillId="0" borderId="4" xfId="0" applyNumberFormat="1" applyFont="1" applyBorder="1" applyAlignment="1">
      <alignment horizontal="left" vertical="center" wrapText="1"/>
    </xf>
    <xf numFmtId="166" fontId="2" fillId="0" borderId="6" xfId="0" applyNumberFormat="1" applyFont="1" applyBorder="1" applyAlignment="1">
      <alignment horizontal="right" vertical="center"/>
    </xf>
    <xf numFmtId="166" fontId="9" fillId="0" borderId="6" xfId="0" applyNumberFormat="1" applyFont="1" applyBorder="1" applyAlignment="1">
      <alignment horizontal="right" vertical="center"/>
    </xf>
    <xf numFmtId="164" fontId="4" fillId="0" borderId="0" xfId="0" applyFont="1" applyAlignment="1">
      <alignment vertical="center" wrapText="1"/>
    </xf>
    <xf numFmtId="166" fontId="9" fillId="2" borderId="1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right" vertical="center"/>
    </xf>
    <xf numFmtId="166" fontId="2" fillId="3" borderId="3" xfId="0" applyNumberFormat="1" applyFont="1" applyFill="1" applyBorder="1" applyAlignment="1">
      <alignment horizontal="left" vertical="center" wrapText="1"/>
    </xf>
    <xf numFmtId="166" fontId="2" fillId="3" borderId="3" xfId="0" applyNumberFormat="1" applyFont="1" applyFill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left" vertical="center" wrapText="1"/>
    </xf>
    <xf numFmtId="166" fontId="9" fillId="0" borderId="7" xfId="0" applyNumberFormat="1" applyFont="1" applyBorder="1" applyAlignment="1">
      <alignment horizontal="right" vertical="center"/>
    </xf>
    <xf numFmtId="166" fontId="2" fillId="0" borderId="5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left" vertical="center" wrapText="1"/>
    </xf>
    <xf numFmtId="166" fontId="8" fillId="0" borderId="7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left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6" fontId="9" fillId="0" borderId="4" xfId="0" applyNumberFormat="1" applyFont="1" applyBorder="1" applyAlignment="1">
      <alignment horizontal="right" vertical="center" wrapText="1"/>
    </xf>
    <xf numFmtId="166" fontId="2" fillId="3" borderId="6" xfId="0" applyNumberFormat="1" applyFont="1" applyFill="1" applyBorder="1" applyAlignment="1">
      <alignment horizontal="left" vertical="center" wrapText="1"/>
    </xf>
    <xf numFmtId="166" fontId="2" fillId="3" borderId="8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8" fillId="0" borderId="9" xfId="0" applyNumberFormat="1" applyFont="1" applyBorder="1" applyAlignment="1">
      <alignment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lef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166" fontId="11" fillId="0" borderId="3" xfId="0" applyNumberFormat="1" applyFont="1" applyBorder="1" applyAlignment="1">
      <alignment horizontal="right" vertical="center" wrapText="1"/>
    </xf>
    <xf numFmtId="166" fontId="11" fillId="0" borderId="4" xfId="0" applyNumberFormat="1" applyFont="1" applyBorder="1" applyAlignment="1">
      <alignment horizontal="right" vertical="center" wrapText="1"/>
    </xf>
    <xf numFmtId="166" fontId="10" fillId="0" borderId="4" xfId="0" applyNumberFormat="1" applyFont="1" applyBorder="1" applyAlignment="1">
      <alignment horizontal="right" vertical="center" wrapText="1"/>
    </xf>
    <xf numFmtId="166" fontId="10" fillId="0" borderId="1" xfId="19" applyNumberFormat="1" applyFont="1" applyFill="1" applyBorder="1" applyAlignment="1" applyProtection="1">
      <alignment horizontal="right" vertical="center" wrapText="1"/>
      <protection/>
    </xf>
    <xf numFmtId="166" fontId="10" fillId="0" borderId="1" xfId="0" applyNumberFormat="1" applyFont="1" applyBorder="1" applyAlignment="1">
      <alignment horizontal="right" vertical="center" wrapText="1"/>
    </xf>
    <xf numFmtId="166" fontId="11" fillId="3" borderId="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166" fontId="11" fillId="0" borderId="6" xfId="0" applyNumberFormat="1" applyFont="1" applyBorder="1" applyAlignment="1">
      <alignment horizontal="right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left" vertical="center" wrapText="1"/>
    </xf>
    <xf numFmtId="166" fontId="10" fillId="3" borderId="7" xfId="0" applyNumberFormat="1" applyFont="1" applyFill="1" applyBorder="1" applyAlignment="1">
      <alignment horizontal="right" vertical="center" wrapText="1"/>
    </xf>
    <xf numFmtId="166" fontId="2" fillId="0" borderId="6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9" fillId="0" borderId="6" xfId="0" applyNumberFormat="1" applyFont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5" fontId="0" fillId="0" borderId="0" xfId="0" applyNumberFormat="1" applyAlignment="1">
      <alignment wrapText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 wrapText="1"/>
    </xf>
    <xf numFmtId="164" fontId="12" fillId="0" borderId="0" xfId="0" applyFont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right" vertical="center"/>
    </xf>
    <xf numFmtId="164" fontId="4" fillId="0" borderId="0" xfId="0" applyFont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4" fontId="2" fillId="0" borderId="5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4" fontId="9" fillId="0" borderId="4" xfId="0" applyFont="1" applyBorder="1" applyAlignment="1">
      <alignment horizontal="left" vertical="center" wrapText="1"/>
    </xf>
    <xf numFmtId="166" fontId="9" fillId="0" borderId="4" xfId="0" applyNumberFormat="1" applyFont="1" applyBorder="1" applyAlignment="1">
      <alignment horizontal="right" vertical="center"/>
    </xf>
    <xf numFmtId="164" fontId="9" fillId="0" borderId="3" xfId="0" applyFont="1" applyBorder="1" applyAlignment="1">
      <alignment horizontal="left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4" fontId="11" fillId="0" borderId="3" xfId="0" applyFont="1" applyBorder="1" applyAlignment="1">
      <alignment horizontal="left" vertical="center" wrapText="1"/>
    </xf>
    <xf numFmtId="164" fontId="12" fillId="0" borderId="0" xfId="0" applyFont="1" applyAlignment="1">
      <alignment vertical="center" wrapText="1"/>
    </xf>
    <xf numFmtId="165" fontId="11" fillId="0" borderId="3" xfId="0" applyNumberFormat="1" applyFont="1" applyBorder="1" applyAlignment="1">
      <alignment horizontal="left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left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11" fillId="0" borderId="6" xfId="0" applyFont="1" applyBorder="1" applyAlignment="1">
      <alignment horizontal="left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4" fontId="10" fillId="0" borderId="4" xfId="0" applyFont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4" fontId="13" fillId="0" borderId="0" xfId="0" applyFont="1" applyAlignment="1">
      <alignment vertical="center" wrapText="1"/>
    </xf>
    <xf numFmtId="164" fontId="6" fillId="2" borderId="2" xfId="0" applyFont="1" applyFill="1" applyBorder="1" applyAlignment="1">
      <alignment horizontal="left" vertical="center" wrapText="1"/>
    </xf>
    <xf numFmtId="169" fontId="4" fillId="0" borderId="0" xfId="0" applyNumberFormat="1" applyFont="1" applyAlignment="1">
      <alignment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4" fontId="8" fillId="0" borderId="6" xfId="0" applyFont="1" applyBorder="1" applyAlignment="1">
      <alignment horizontal="left" vertical="center" wrapText="1"/>
    </xf>
    <xf numFmtId="166" fontId="8" fillId="0" borderId="6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166" fontId="2" fillId="0" borderId="3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horizontal="left" vertical="center" wrapText="1"/>
    </xf>
    <xf numFmtId="164" fontId="13" fillId="0" borderId="0" xfId="0" applyFont="1" applyAlignment="1">
      <alignment vertical="center"/>
    </xf>
    <xf numFmtId="164" fontId="9" fillId="0" borderId="5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8" fillId="0" borderId="11" xfId="0" applyFont="1" applyBorder="1" applyAlignment="1">
      <alignment vertical="center" wrapText="1"/>
    </xf>
    <xf numFmtId="166" fontId="8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vertical="center" wrapText="1"/>
    </xf>
    <xf numFmtId="166" fontId="9" fillId="0" borderId="1" xfId="0" applyNumberFormat="1" applyFont="1" applyBorder="1" applyAlignment="1">
      <alignment vertical="center" wrapText="1"/>
    </xf>
    <xf numFmtId="166" fontId="9" fillId="2" borderId="1" xfId="0" applyNumberFormat="1" applyFont="1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14" fillId="0" borderId="0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 wrapText="1"/>
    </xf>
    <xf numFmtId="164" fontId="0" fillId="3" borderId="3" xfId="0" applyFont="1" applyFill="1" applyBorder="1" applyAlignment="1">
      <alignment vertical="center" wrapText="1"/>
    </xf>
    <xf numFmtId="166" fontId="0" fillId="0" borderId="2" xfId="0" applyNumberFormat="1" applyBorder="1" applyAlignment="1">
      <alignment horizontal="right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6" fontId="0" fillId="0" borderId="3" xfId="0" applyNumberFormat="1" applyBorder="1" applyAlignment="1">
      <alignment vertical="center" wrapText="1"/>
    </xf>
    <xf numFmtId="166" fontId="16" fillId="0" borderId="3" xfId="0" applyNumberFormat="1" applyFont="1" applyBorder="1" applyAlignment="1">
      <alignment horizontal="right" vertical="center" wrapText="1"/>
    </xf>
    <xf numFmtId="164" fontId="0" fillId="0" borderId="0" xfId="0" applyBorder="1" applyAlignment="1">
      <alignment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vertical="center" wrapText="1"/>
    </xf>
    <xf numFmtId="166" fontId="0" fillId="0" borderId="4" xfId="0" applyNumberFormat="1" applyBorder="1" applyAlignment="1">
      <alignment vertical="center" wrapText="1"/>
    </xf>
    <xf numFmtId="166" fontId="0" fillId="0" borderId="4" xfId="0" applyNumberFormat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4" fontId="0" fillId="0" borderId="5" xfId="0" applyFont="1" applyBorder="1" applyAlignment="1">
      <alignment vertical="center" wrapText="1"/>
    </xf>
    <xf numFmtId="166" fontId="0" fillId="0" borderId="5" xfId="0" applyNumberFormat="1" applyBorder="1" applyAlignment="1">
      <alignment horizontal="right" vertical="center" wrapText="1"/>
    </xf>
    <xf numFmtId="166" fontId="0" fillId="0" borderId="3" xfId="0" applyNumberFormat="1" applyBorder="1" applyAlignment="1">
      <alignment horizontal="right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164" fontId="0" fillId="3" borderId="3" xfId="23" applyFont="1" applyFill="1" applyBorder="1" applyAlignment="1">
      <alignment horizontal="left" vertical="center" wrapText="1"/>
      <protection/>
    </xf>
    <xf numFmtId="165" fontId="0" fillId="3" borderId="4" xfId="0" applyNumberFormat="1" applyFont="1" applyFill="1" applyBorder="1" applyAlignment="1">
      <alignment horizontal="center" vertical="center" wrapText="1"/>
    </xf>
    <xf numFmtId="164" fontId="0" fillId="3" borderId="4" xfId="23" applyFont="1" applyFill="1" applyBorder="1" applyAlignment="1">
      <alignment horizontal="left" vertical="center" wrapText="1"/>
      <protection/>
    </xf>
    <xf numFmtId="165" fontId="0" fillId="3" borderId="8" xfId="0" applyNumberForma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 vertical="center" wrapText="1"/>
    </xf>
    <xf numFmtId="164" fontId="0" fillId="3" borderId="5" xfId="23" applyFont="1" applyFill="1" applyBorder="1" applyAlignment="1">
      <alignment horizontal="left" vertical="center" wrapText="1"/>
      <protection/>
    </xf>
    <xf numFmtId="166" fontId="0" fillId="3" borderId="5" xfId="0" applyNumberFormat="1" applyFill="1" applyBorder="1" applyAlignment="1">
      <alignment horizontal="right" vertical="center" wrapText="1"/>
    </xf>
    <xf numFmtId="166" fontId="0" fillId="3" borderId="4" xfId="0" applyNumberFormat="1" applyFill="1" applyBorder="1" applyAlignment="1">
      <alignment horizontal="right" vertical="center" wrapText="1"/>
    </xf>
    <xf numFmtId="164" fontId="16" fillId="3" borderId="5" xfId="23" applyFont="1" applyFill="1" applyBorder="1" applyAlignment="1">
      <alignment horizontal="left" vertical="center" wrapText="1"/>
      <protection/>
    </xf>
    <xf numFmtId="166" fontId="0" fillId="3" borderId="3" xfId="0" applyNumberFormat="1" applyFill="1" applyBorder="1" applyAlignment="1">
      <alignment horizontal="right" vertical="center" wrapText="1"/>
    </xf>
    <xf numFmtId="169" fontId="0" fillId="0" borderId="0" xfId="0" applyNumberFormat="1" applyAlignment="1">
      <alignment vertical="center" wrapText="1"/>
    </xf>
    <xf numFmtId="166" fontId="0" fillId="0" borderId="9" xfId="0" applyNumberFormat="1" applyBorder="1" applyAlignment="1">
      <alignment vertical="center" wrapText="1"/>
    </xf>
    <xf numFmtId="164" fontId="17" fillId="3" borderId="1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4" fontId="4" fillId="3" borderId="3" xfId="23" applyFont="1" applyFill="1" applyBorder="1" applyAlignment="1">
      <alignment horizontal="left" vertical="center" wrapText="1"/>
      <protection/>
    </xf>
    <xf numFmtId="166" fontId="4" fillId="3" borderId="3" xfId="0" applyNumberFormat="1" applyFont="1" applyFill="1" applyBorder="1" applyAlignment="1">
      <alignment horizontal="right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4" fontId="4" fillId="3" borderId="7" xfId="23" applyFont="1" applyFill="1" applyBorder="1" applyAlignment="1">
      <alignment horizontal="left" vertical="center" wrapText="1"/>
      <protection/>
    </xf>
    <xf numFmtId="166" fontId="4" fillId="3" borderId="7" xfId="0" applyNumberFormat="1" applyFont="1" applyFill="1" applyBorder="1" applyAlignment="1">
      <alignment horizontal="right" vertical="center" wrapText="1"/>
    </xf>
    <xf numFmtId="164" fontId="4" fillId="2" borderId="1" xfId="23" applyFont="1" applyFill="1" applyBorder="1" applyAlignment="1">
      <alignment horizontal="left" vertical="center" wrapText="1"/>
      <protection/>
    </xf>
    <xf numFmtId="164" fontId="6" fillId="3" borderId="1" xfId="0" applyFont="1" applyFill="1" applyBorder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 vertical="center"/>
    </xf>
    <xf numFmtId="164" fontId="15" fillId="0" borderId="1" xfId="0" applyFont="1" applyBorder="1" applyAlignment="1">
      <alignment/>
    </xf>
    <xf numFmtId="164" fontId="15" fillId="0" borderId="0" xfId="0" applyFont="1" applyAlignment="1">
      <alignment/>
    </xf>
    <xf numFmtId="164" fontId="0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vertical="center" wrapText="1"/>
    </xf>
    <xf numFmtId="169" fontId="0" fillId="0" borderId="2" xfId="0" applyNumberFormat="1" applyFont="1" applyBorder="1" applyAlignment="1">
      <alignment vertical="center" wrapText="1"/>
    </xf>
    <xf numFmtId="169" fontId="0" fillId="0" borderId="1" xfId="0" applyNumberForma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vertical="center" wrapText="1"/>
    </xf>
    <xf numFmtId="164" fontId="18" fillId="0" borderId="0" xfId="0" applyFont="1" applyAlignment="1">
      <alignment horizontal="center" vertical="center"/>
    </xf>
    <xf numFmtId="165" fontId="0" fillId="0" borderId="0" xfId="20" applyNumberFormat="1">
      <alignment/>
      <protection/>
    </xf>
    <xf numFmtId="164" fontId="0" fillId="0" borderId="0" xfId="20" applyNumberFormat="1" applyFont="1">
      <alignment/>
      <protection/>
    </xf>
    <xf numFmtId="164" fontId="0" fillId="0" borderId="0" xfId="20">
      <alignment/>
      <protection/>
    </xf>
    <xf numFmtId="165" fontId="0" fillId="0" borderId="0" xfId="20" applyNumberFormat="1" applyAlignment="1">
      <alignment vertical="center"/>
      <protection/>
    </xf>
    <xf numFmtId="164" fontId="0" fillId="0" borderId="0" xfId="20" applyAlignment="1">
      <alignment vertical="center"/>
      <protection/>
    </xf>
    <xf numFmtId="165" fontId="0" fillId="0" borderId="0" xfId="20" applyNumberFormat="1" applyFont="1">
      <alignment/>
      <protection/>
    </xf>
    <xf numFmtId="164" fontId="0" fillId="0" borderId="0" xfId="23" applyFont="1" applyBorder="1" applyAlignment="1">
      <alignment vertical="center"/>
      <protection/>
    </xf>
    <xf numFmtId="164" fontId="1" fillId="0" borderId="0" xfId="21" applyFont="1">
      <alignment/>
      <protection/>
    </xf>
    <xf numFmtId="165" fontId="0" fillId="0" borderId="0" xfId="20" applyNumberFormat="1" applyFont="1" applyAlignment="1">
      <alignment wrapText="1"/>
      <protection/>
    </xf>
    <xf numFmtId="164" fontId="0" fillId="0" borderId="0" xfId="20" applyNumberFormat="1" applyFont="1" applyAlignment="1">
      <alignment wrapText="1"/>
      <protection/>
    </xf>
    <xf numFmtId="164" fontId="0" fillId="0" borderId="0" xfId="20" applyAlignment="1">
      <alignment wrapText="1"/>
      <protection/>
    </xf>
    <xf numFmtId="164" fontId="0" fillId="0" borderId="0" xfId="20" applyFont="1" applyAlignment="1">
      <alignment wrapText="1"/>
      <protection/>
    </xf>
    <xf numFmtId="164" fontId="0" fillId="0" borderId="0" xfId="20" applyFont="1" applyAlignment="1">
      <alignment vertical="center"/>
      <protection/>
    </xf>
    <xf numFmtId="164" fontId="0" fillId="0" borderId="0" xfId="20" applyFont="1" applyAlignment="1">
      <alignment/>
      <protection/>
    </xf>
    <xf numFmtId="164" fontId="0" fillId="0" borderId="0" xfId="20" applyFont="1" applyAlignment="1">
      <alignment vertical="center" wrapText="1"/>
      <protection/>
    </xf>
    <xf numFmtId="164" fontId="0" fillId="0" borderId="0" xfId="20" applyNumberFormat="1" applyFont="1" applyAlignment="1">
      <alignment vertical="center"/>
      <protection/>
    </xf>
    <xf numFmtId="164" fontId="4" fillId="0" borderId="0" xfId="20" applyNumberFormat="1" applyFont="1">
      <alignment/>
      <protection/>
    </xf>
    <xf numFmtId="164" fontId="19" fillId="0" borderId="0" xfId="21" applyFont="1">
      <alignment/>
      <protection/>
    </xf>
    <xf numFmtId="164" fontId="20" fillId="0" borderId="0" xfId="22" applyFont="1" applyAlignment="1">
      <alignment horizontal="center"/>
      <protection/>
    </xf>
    <xf numFmtId="164" fontId="20" fillId="0" borderId="0" xfId="22" applyFont="1">
      <alignment/>
      <protection/>
    </xf>
    <xf numFmtId="164" fontId="19" fillId="0" borderId="0" xfId="22" applyFont="1" applyBorder="1" applyAlignment="1">
      <alignment horizontal="center"/>
      <protection/>
    </xf>
    <xf numFmtId="164" fontId="21" fillId="4" borderId="1" xfId="22" applyFont="1" applyFill="1" applyBorder="1" applyAlignment="1">
      <alignment horizontal="center" vertical="center"/>
      <protection/>
    </xf>
    <xf numFmtId="164" fontId="21" fillId="5" borderId="1" xfId="22" applyFont="1" applyFill="1" applyBorder="1" applyAlignment="1">
      <alignment horizontal="center" vertical="center" wrapText="1"/>
      <protection/>
    </xf>
    <xf numFmtId="164" fontId="21" fillId="5" borderId="1" xfId="22" applyFont="1" applyFill="1" applyBorder="1" applyAlignment="1">
      <alignment horizontal="center" vertical="center"/>
      <protection/>
    </xf>
    <xf numFmtId="164" fontId="22" fillId="0" borderId="1" xfId="22" applyFont="1" applyBorder="1" applyAlignment="1">
      <alignment horizontal="center" vertical="center"/>
      <protection/>
    </xf>
    <xf numFmtId="164" fontId="21" fillId="6" borderId="2" xfId="22" applyFont="1" applyFill="1" applyBorder="1" applyAlignment="1">
      <alignment horizontal="center" vertical="center" wrapText="1"/>
      <protection/>
    </xf>
    <xf numFmtId="164" fontId="21" fillId="6" borderId="2" xfId="22" applyFont="1" applyFill="1" applyBorder="1" applyAlignment="1">
      <alignment vertical="center" wrapText="1"/>
      <protection/>
    </xf>
    <xf numFmtId="166" fontId="21" fillId="6" borderId="2" xfId="22" applyNumberFormat="1" applyFont="1" applyFill="1" applyBorder="1" applyAlignment="1">
      <alignment vertical="center" wrapText="1"/>
      <protection/>
    </xf>
    <xf numFmtId="164" fontId="21" fillId="0" borderId="0" xfId="22" applyFont="1" applyAlignment="1">
      <alignment vertical="center" wrapText="1"/>
      <protection/>
    </xf>
    <xf numFmtId="164" fontId="20" fillId="0" borderId="3" xfId="22" applyFont="1" applyBorder="1" applyAlignment="1">
      <alignment horizontal="center" vertical="center" wrapText="1"/>
      <protection/>
    </xf>
    <xf numFmtId="164" fontId="20" fillId="0" borderId="3" xfId="22" applyFont="1" applyBorder="1" applyAlignment="1">
      <alignment vertical="center" wrapText="1"/>
      <protection/>
    </xf>
    <xf numFmtId="164" fontId="21" fillId="0" borderId="13" xfId="22" applyFont="1" applyBorder="1" applyAlignment="1">
      <alignment vertical="center" wrapText="1"/>
      <protection/>
    </xf>
    <xf numFmtId="164" fontId="20" fillId="0" borderId="14" xfId="22" applyFont="1" applyBorder="1" applyAlignment="1">
      <alignment vertical="center" wrapText="1"/>
      <protection/>
    </xf>
    <xf numFmtId="164" fontId="20" fillId="0" borderId="12" xfId="22" applyFont="1" applyBorder="1" applyAlignment="1">
      <alignment vertical="center" wrapText="1"/>
      <protection/>
    </xf>
    <xf numFmtId="164" fontId="20" fillId="0" borderId="0" xfId="22" applyFont="1" applyAlignment="1">
      <alignment vertical="center" wrapText="1"/>
      <protection/>
    </xf>
    <xf numFmtId="164" fontId="23" fillId="0" borderId="0" xfId="0" applyFont="1" applyAlignment="1">
      <alignment vertical="center"/>
    </xf>
    <xf numFmtId="164" fontId="20" fillId="0" borderId="0" xfId="22" applyFont="1" applyBorder="1" applyAlignment="1">
      <alignment vertical="center" wrapText="1"/>
      <protection/>
    </xf>
    <xf numFmtId="164" fontId="20" fillId="0" borderId="15" xfId="22" applyFont="1" applyBorder="1" applyAlignment="1">
      <alignment vertical="center" wrapText="1"/>
      <protection/>
    </xf>
    <xf numFmtId="164" fontId="20" fillId="0" borderId="16" xfId="22" applyFont="1" applyBorder="1" applyAlignment="1">
      <alignment vertical="center" wrapText="1"/>
      <protection/>
    </xf>
    <xf numFmtId="164" fontId="20" fillId="0" borderId="17" xfId="22" applyFont="1" applyBorder="1" applyAlignment="1">
      <alignment vertical="center" wrapText="1"/>
      <protection/>
    </xf>
    <xf numFmtId="164" fontId="21" fillId="0" borderId="3" xfId="22" applyFont="1" applyBorder="1" applyAlignment="1">
      <alignment vertical="center" wrapText="1"/>
      <protection/>
    </xf>
    <xf numFmtId="166" fontId="21" fillId="0" borderId="3" xfId="22" applyNumberFormat="1" applyFont="1" applyBorder="1" applyAlignment="1">
      <alignment vertical="center" wrapText="1"/>
      <protection/>
    </xf>
    <xf numFmtId="166" fontId="21" fillId="0" borderId="3" xfId="22" applyNumberFormat="1" applyFont="1" applyBorder="1" applyAlignment="1">
      <alignment horizontal="center" vertical="center" wrapText="1"/>
      <protection/>
    </xf>
    <xf numFmtId="166" fontId="20" fillId="0" borderId="3" xfId="22" applyNumberFormat="1" applyFont="1" applyBorder="1" applyAlignment="1">
      <alignment vertical="center" wrapText="1"/>
      <protection/>
    </xf>
    <xf numFmtId="164" fontId="21" fillId="6" borderId="3" xfId="22" applyFont="1" applyFill="1" applyBorder="1" applyAlignment="1">
      <alignment horizontal="center" vertical="center" wrapText="1"/>
      <protection/>
    </xf>
    <xf numFmtId="164" fontId="21" fillId="6" borderId="3" xfId="22" applyFont="1" applyFill="1" applyBorder="1" applyAlignment="1">
      <alignment vertical="center" wrapText="1"/>
      <protection/>
    </xf>
    <xf numFmtId="166" fontId="21" fillId="6" borderId="3" xfId="22" applyNumberFormat="1" applyFont="1" applyFill="1" applyBorder="1" applyAlignment="1">
      <alignment horizontal="center" vertical="center" wrapText="1"/>
      <protection/>
    </xf>
    <xf numFmtId="166" fontId="21" fillId="6" borderId="3" xfId="22" applyNumberFormat="1" applyFont="1" applyFill="1" applyBorder="1" applyAlignment="1">
      <alignment vertical="center" wrapText="1"/>
      <protection/>
    </xf>
    <xf numFmtId="164" fontId="21" fillId="0" borderId="13" xfId="22" applyFont="1" applyBorder="1" applyAlignment="1">
      <alignment vertical="center"/>
      <protection/>
    </xf>
    <xf numFmtId="164" fontId="21" fillId="0" borderId="3" xfId="22" applyFont="1" applyBorder="1" applyAlignment="1">
      <alignment horizontal="center" vertical="center" wrapText="1"/>
      <protection/>
    </xf>
    <xf numFmtId="164" fontId="20" fillId="0" borderId="7" xfId="22" applyFont="1" applyBorder="1" applyAlignment="1">
      <alignment horizontal="center" vertical="center" wrapText="1"/>
      <protection/>
    </xf>
    <xf numFmtId="164" fontId="20" fillId="0" borderId="7" xfId="22" applyFont="1" applyBorder="1" applyAlignment="1">
      <alignment vertical="center" wrapText="1"/>
      <protection/>
    </xf>
    <xf numFmtId="164" fontId="21" fillId="0" borderId="1" xfId="22" applyFont="1" applyBorder="1" applyAlignment="1">
      <alignment vertical="center" wrapText="1"/>
      <protection/>
    </xf>
    <xf numFmtId="164" fontId="21" fillId="0" borderId="1" xfId="22" applyFont="1" applyBorder="1" applyAlignment="1">
      <alignment horizontal="center" vertical="center" wrapText="1"/>
      <protection/>
    </xf>
    <xf numFmtId="166" fontId="21" fillId="0" borderId="1" xfId="22" applyNumberFormat="1" applyFont="1" applyBorder="1" applyAlignment="1">
      <alignment vertical="center" wrapText="1"/>
      <protection/>
    </xf>
    <xf numFmtId="164" fontId="24" fillId="0" borderId="0" xfId="22" applyFont="1" applyBorder="1" applyAlignment="1">
      <alignment horizontal="left" wrapText="1"/>
      <protection/>
    </xf>
    <xf numFmtId="164" fontId="24" fillId="0" borderId="0" xfId="22" applyFont="1" applyAlignment="1">
      <alignment horizontal="left"/>
      <protection/>
    </xf>
    <xf numFmtId="164" fontId="24" fillId="0" borderId="0" xfId="22" applyFont="1">
      <alignment/>
      <protection/>
    </xf>
    <xf numFmtId="164" fontId="3" fillId="0" borderId="0" xfId="0" applyFont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4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26" fillId="0" borderId="10" xfId="0" applyFont="1" applyBorder="1" applyAlignment="1">
      <alignment horizontal="center" vertical="center" wrapText="1"/>
    </xf>
    <xf numFmtId="164" fontId="26" fillId="0" borderId="6" xfId="0" applyFont="1" applyBorder="1" applyAlignment="1">
      <alignment horizontal="center" vertical="center" wrapText="1"/>
    </xf>
    <xf numFmtId="165" fontId="0" fillId="0" borderId="18" xfId="23" applyNumberFormat="1" applyFont="1" applyFill="1" applyBorder="1" applyAlignment="1">
      <alignment horizontal="center" vertical="center" wrapText="1"/>
      <protection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27" fillId="0" borderId="1" xfId="0" applyFont="1" applyBorder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5" fontId="4" fillId="0" borderId="19" xfId="23" applyNumberFormat="1" applyFont="1" applyFill="1" applyBorder="1" applyAlignment="1">
      <alignment horizontal="center" vertical="center" wrapText="1"/>
      <protection/>
    </xf>
    <xf numFmtId="165" fontId="16" fillId="0" borderId="18" xfId="23" applyNumberFormat="1" applyFont="1" applyFill="1" applyBorder="1" applyAlignment="1">
      <alignment horizontal="center" vertical="center" wrapText="1"/>
      <protection/>
    </xf>
    <xf numFmtId="164" fontId="27" fillId="0" borderId="1" xfId="0" applyFont="1" applyBorder="1" applyAlignment="1">
      <alignment horizontal="left" vertical="top" wrapText="1"/>
    </xf>
    <xf numFmtId="165" fontId="16" fillId="0" borderId="19" xfId="23" applyNumberFormat="1" applyFont="1" applyFill="1" applyBorder="1" applyAlignment="1">
      <alignment horizontal="center" vertical="center" wrapText="1"/>
      <protection/>
    </xf>
    <xf numFmtId="164" fontId="1" fillId="0" borderId="1" xfId="0" applyFont="1" applyBorder="1" applyAlignment="1">
      <alignment vertical="top" wrapText="1"/>
    </xf>
    <xf numFmtId="165" fontId="16" fillId="0" borderId="20" xfId="23" applyNumberFormat="1" applyFont="1" applyFill="1" applyBorder="1" applyAlignment="1">
      <alignment horizontal="center" vertical="center" wrapText="1"/>
      <protection/>
    </xf>
    <xf numFmtId="164" fontId="28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vertical="center" wrapText="1"/>
    </xf>
    <xf numFmtId="165" fontId="16" fillId="0" borderId="21" xfId="23" applyNumberFormat="1" applyFont="1" applyFill="1" applyBorder="1" applyAlignment="1">
      <alignment horizontal="center" vertical="center" wrapText="1"/>
      <protection/>
    </xf>
    <xf numFmtId="165" fontId="0" fillId="0" borderId="22" xfId="23" applyNumberFormat="1" applyFont="1" applyFill="1" applyBorder="1" applyAlignment="1">
      <alignment horizontal="center" vertical="center" wrapText="1"/>
      <protection/>
    </xf>
    <xf numFmtId="165" fontId="0" fillId="0" borderId="19" xfId="23" applyNumberFormat="1" applyFont="1" applyFill="1" applyBorder="1" applyAlignment="1">
      <alignment horizontal="center" vertical="center" wrapText="1"/>
      <protection/>
    </xf>
    <xf numFmtId="165" fontId="0" fillId="0" borderId="22" xfId="23" applyNumberFormat="1" applyFont="1" applyBorder="1" applyAlignment="1">
      <alignment horizontal="center" vertical="center" wrapText="1"/>
      <protection/>
    </xf>
    <xf numFmtId="165" fontId="4" fillId="0" borderId="19" xfId="23" applyNumberFormat="1" applyFont="1" applyBorder="1" applyAlignment="1">
      <alignment horizontal="center" vertical="center" wrapText="1"/>
      <protection/>
    </xf>
    <xf numFmtId="164" fontId="1" fillId="0" borderId="23" xfId="0" applyFont="1" applyBorder="1" applyAlignment="1">
      <alignment horizontal="center" vertical="center" wrapText="1"/>
    </xf>
    <xf numFmtId="164" fontId="1" fillId="0" borderId="20" xfId="0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4" fillId="0" borderId="0" xfId="0" applyFont="1" applyAlignment="1">
      <alignment horizontal="left" vertical="center" wrapText="1"/>
    </xf>
    <xf numFmtId="164" fontId="0" fillId="0" borderId="0" xfId="0" applyBorder="1" applyAlignment="1">
      <alignment vertical="center"/>
    </xf>
    <xf numFmtId="164" fontId="0" fillId="0" borderId="0" xfId="0" applyFont="1" applyAlignment="1">
      <alignment horizontal="right" vertical="center"/>
    </xf>
    <xf numFmtId="164" fontId="4" fillId="4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7" xfId="0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29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right" vertical="center"/>
    </xf>
    <xf numFmtId="164" fontId="4" fillId="4" borderId="8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3" xfId="0" applyFont="1" applyBorder="1" applyAlignment="1">
      <alignment horizontal="left" vertical="center" indent="1"/>
    </xf>
    <xf numFmtId="164" fontId="0" fillId="0" borderId="3" xfId="0" applyFont="1" applyBorder="1" applyAlignment="1">
      <alignment horizontal="left" vertical="center" indent="2"/>
    </xf>
    <xf numFmtId="164" fontId="0" fillId="0" borderId="7" xfId="0" applyBorder="1" applyAlignment="1">
      <alignment horizontal="center" vertical="center"/>
    </xf>
    <xf numFmtId="164" fontId="0" fillId="0" borderId="7" xfId="0" applyFont="1" applyBorder="1" applyAlignment="1">
      <alignment horizontal="left" vertical="center" indent="2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4" fontId="18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31" fillId="0" borderId="0" xfId="0" applyFont="1" applyAlignment="1">
      <alignment horizontal="right" vertical="center"/>
    </xf>
    <xf numFmtId="164" fontId="15" fillId="0" borderId="0" xfId="0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7" xfId="0" applyFont="1" applyBorder="1" applyAlignment="1">
      <alignment vertical="center"/>
    </xf>
    <xf numFmtId="164" fontId="32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4" fillId="0" borderId="1" xfId="0" applyFont="1" applyBorder="1" applyAlignment="1">
      <alignment horizontal="left" vertic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/>
    </xf>
    <xf numFmtId="164" fontId="0" fillId="0" borderId="2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left" vertical="center" wrapText="1"/>
    </xf>
    <xf numFmtId="164" fontId="33" fillId="0" borderId="0" xfId="0" applyFont="1" applyBorder="1" applyAlignment="1">
      <alignment horizontal="left"/>
    </xf>
    <xf numFmtId="164" fontId="1" fillId="0" borderId="0" xfId="0" applyFont="1" applyAlignment="1">
      <alignment horizontal="left" vertical="center"/>
    </xf>
    <xf numFmtId="164" fontId="7" fillId="0" borderId="0" xfId="0" applyFont="1" applyAlignment="1">
      <alignment horizontal="right" vertical="top"/>
    </xf>
    <xf numFmtId="164" fontId="6" fillId="4" borderId="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right" vertical="top" wrapText="1"/>
    </xf>
    <xf numFmtId="164" fontId="1" fillId="0" borderId="25" xfId="0" applyFont="1" applyBorder="1" applyAlignment="1">
      <alignment horizontal="right" vertical="top" wrapText="1"/>
    </xf>
    <xf numFmtId="164" fontId="1" fillId="0" borderId="0" xfId="0" applyFont="1" applyAlignment="1">
      <alignment vertical="center"/>
    </xf>
    <xf numFmtId="164" fontId="1" fillId="0" borderId="15" xfId="0" applyFont="1" applyBorder="1" applyAlignment="1">
      <alignment horizontal="right" vertical="top" wrapText="1"/>
    </xf>
    <xf numFmtId="164" fontId="0" fillId="0" borderId="1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rojt budzetu_2008 zalaczniki" xfId="20"/>
    <cellStyle name="Normalny_wykonanie I polrocze 2009 zalaczniki 2_10" xfId="21"/>
    <cellStyle name="Normalny_zal_Szczecin" xfId="22"/>
    <cellStyle name="Normalny_ZMIANA_PAZDZIERNIK_UCHWAL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95"/>
  <sheetViews>
    <sheetView workbookViewId="0" topLeftCell="A1">
      <selection activeCell="K81" sqref="K81"/>
    </sheetView>
  </sheetViews>
  <sheetFormatPr defaultColWidth="9.00390625" defaultRowHeight="12.75"/>
  <cols>
    <col min="1" max="1" width="5.25390625" style="1" customWidth="1"/>
    <col min="2" max="2" width="6.75390625" style="2" customWidth="1"/>
    <col min="3" max="3" width="5.625" style="1" customWidth="1"/>
    <col min="4" max="4" width="42.00390625" style="0" customWidth="1"/>
    <col min="5" max="5" width="14.125" style="0" customWidth="1"/>
    <col min="6" max="6" width="13.375" style="0" customWidth="1"/>
    <col min="7" max="7" width="13.125" style="0" customWidth="1"/>
  </cols>
  <sheetData>
    <row r="1" spans="1:9" s="4" customFormat="1" ht="24.75" customHeight="1">
      <c r="A1" s="3" t="s">
        <v>0</v>
      </c>
      <c r="B1" s="3"/>
      <c r="C1" s="3"/>
      <c r="D1" s="3"/>
      <c r="E1" s="3"/>
      <c r="F1" s="3"/>
      <c r="G1" s="3"/>
      <c r="I1" s="4" t="s">
        <v>1</v>
      </c>
    </row>
    <row r="2" spans="1:7" s="4" customFormat="1" ht="19.5" customHeight="1">
      <c r="A2" s="5"/>
      <c r="B2" s="6"/>
      <c r="C2" s="5"/>
      <c r="E2" s="7"/>
      <c r="F2" s="7"/>
      <c r="G2" s="7"/>
    </row>
    <row r="3" spans="1:7" s="11" customFormat="1" ht="27.7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pans="1:7" s="14" customFormat="1" ht="8.25" customHeight="1">
      <c r="A4" s="12">
        <v>1</v>
      </c>
      <c r="B4" s="12">
        <v>2</v>
      </c>
      <c r="C4" s="12">
        <v>3</v>
      </c>
      <c r="D4" s="12">
        <v>4</v>
      </c>
      <c r="E4" s="13">
        <v>5</v>
      </c>
      <c r="F4" s="13">
        <v>6</v>
      </c>
      <c r="G4" s="13">
        <v>7</v>
      </c>
    </row>
    <row r="5" spans="1:7" s="18" customFormat="1" ht="12.75" hidden="1">
      <c r="A5" s="15" t="s">
        <v>9</v>
      </c>
      <c r="B5" s="15" t="s">
        <v>10</v>
      </c>
      <c r="C5" s="15" t="s">
        <v>11</v>
      </c>
      <c r="D5" s="16" t="str">
        <f>VLOOKUP(C5,klasyf!$A$1:$B$430,2,FALSE)</f>
        <v>Dotacje celowe z budżetu państwa na zadania zlecone</v>
      </c>
      <c r="E5" s="17"/>
      <c r="F5" s="17"/>
      <c r="G5" s="17">
        <f>SUM(E5:F5)</f>
        <v>0</v>
      </c>
    </row>
    <row r="6" spans="1:7" s="18" customFormat="1" ht="12.75" hidden="1">
      <c r="A6" s="19" t="s">
        <v>9</v>
      </c>
      <c r="B6" s="19" t="s">
        <v>10</v>
      </c>
      <c r="C6" s="19" t="s">
        <v>12</v>
      </c>
      <c r="D6" s="20" t="str">
        <f>VLOOKUP(C6,klasyf!$A$1:$B$430,2,FALSE)</f>
        <v>Wpływy z różnych opłat</v>
      </c>
      <c r="E6" s="21"/>
      <c r="F6" s="21"/>
      <c r="G6" s="21">
        <f aca="true" t="shared" si="0" ref="G6:G69">SUM(E6:F6)</f>
        <v>0</v>
      </c>
    </row>
    <row r="7" spans="1:7" s="18" customFormat="1" ht="12.75" customHeight="1" hidden="1">
      <c r="A7" s="19" t="s">
        <v>9</v>
      </c>
      <c r="B7" s="19" t="s">
        <v>10</v>
      </c>
      <c r="C7" s="19" t="s">
        <v>13</v>
      </c>
      <c r="D7" s="20" t="str">
        <f>VLOOKUP(C7,klasyf!$A$1:$B$430,2,FALSE)</f>
        <v>Otrzymane spadki, zapisy i darowizny w postaci pieniężnej</v>
      </c>
      <c r="E7" s="21"/>
      <c r="F7" s="21"/>
      <c r="G7" s="21">
        <f t="shared" si="0"/>
        <v>0</v>
      </c>
    </row>
    <row r="8" spans="1:7" s="11" customFormat="1" ht="12.75" customHeight="1" hidden="1">
      <c r="A8" s="22" t="s">
        <v>10</v>
      </c>
      <c r="B8" s="22"/>
      <c r="C8" s="22"/>
      <c r="D8" s="23" t="str">
        <f>VLOOKUP(A8,klasyf!$A$1:$B$430,2,FALSE)</f>
        <v>Pozostała działalność</v>
      </c>
      <c r="E8" s="24">
        <f>SUM(E5:E7)</f>
        <v>0</v>
      </c>
      <c r="F8" s="24">
        <f>SUM(F5:F7)</f>
        <v>0</v>
      </c>
      <c r="G8" s="24">
        <f t="shared" si="0"/>
        <v>0</v>
      </c>
    </row>
    <row r="9" spans="1:7" s="11" customFormat="1" ht="12.75" customHeight="1" hidden="1">
      <c r="A9" s="25" t="s">
        <v>9</v>
      </c>
      <c r="B9" s="25"/>
      <c r="C9" s="25"/>
      <c r="D9" s="26" t="str">
        <f>VLOOKUP(A9,klasyf!$A$1:$B$430,2,FALSE)</f>
        <v>Rolnictwo i łowiectwo</v>
      </c>
      <c r="E9" s="27">
        <f>E8</f>
        <v>0</v>
      </c>
      <c r="F9" s="27">
        <f>F8</f>
        <v>0</v>
      </c>
      <c r="G9" s="27">
        <f t="shared" si="0"/>
        <v>0</v>
      </c>
    </row>
    <row r="10" spans="1:7" s="18" customFormat="1" ht="12.75" hidden="1">
      <c r="A10" s="28" t="s">
        <v>14</v>
      </c>
      <c r="B10" s="28" t="s">
        <v>15</v>
      </c>
      <c r="C10" s="28" t="s">
        <v>13</v>
      </c>
      <c r="D10" s="29" t="str">
        <f>VLOOKUP(C10,klasyf!$A$1:$B$430,2,FALSE)</f>
        <v>Otrzymane spadki, zapisy i darowizny w postaci pieniężnej</v>
      </c>
      <c r="E10" s="30"/>
      <c r="F10" s="30"/>
      <c r="G10" s="31">
        <f t="shared" si="0"/>
        <v>0</v>
      </c>
    </row>
    <row r="11" spans="1:7" s="35" customFormat="1" ht="12.75" hidden="1">
      <c r="A11" s="32" t="s">
        <v>14</v>
      </c>
      <c r="B11" s="32" t="s">
        <v>15</v>
      </c>
      <c r="C11" s="32" t="s">
        <v>16</v>
      </c>
      <c r="D11" s="33" t="str">
        <f>VLOOKUP(C11,klasyf!$A$1:$B$430,2,FALSE)</f>
        <v>Dotacje otrzymane z funduszy celowych na dofinansowanie kosztów realizacji inwestycji i zakupów inwestycyjnych</v>
      </c>
      <c r="E11" s="34"/>
      <c r="F11" s="34"/>
      <c r="G11" s="34">
        <f t="shared" si="0"/>
        <v>0</v>
      </c>
    </row>
    <row r="12" spans="1:7" s="35" customFormat="1" ht="12.75" customHeight="1" hidden="1">
      <c r="A12" s="32" t="s">
        <v>14</v>
      </c>
      <c r="B12" s="32" t="s">
        <v>15</v>
      </c>
      <c r="C12" s="32" t="s">
        <v>17</v>
      </c>
      <c r="D12" s="36" t="str">
        <f>VLOOKUP(C12,klasyf!$A$1:$B$430,2,FALSE)</f>
        <v>Dotacje celowe otrzymane z budżetu państwa na realizację inwestycji i zakupów inwestycyjnych własnych gmin</v>
      </c>
      <c r="E12" s="37"/>
      <c r="F12" s="37"/>
      <c r="G12" s="37">
        <f t="shared" si="0"/>
        <v>0</v>
      </c>
    </row>
    <row r="13" spans="1:7" s="39" customFormat="1" ht="12.75" customHeight="1" hidden="1">
      <c r="A13" s="22" t="s">
        <v>15</v>
      </c>
      <c r="B13" s="22"/>
      <c r="C13" s="22"/>
      <c r="D13" s="23" t="str">
        <f>VLOOKUP(A13,klasyf!$A$1:$B$430,2,FALSE)</f>
        <v>Drogi publiczne gminne</v>
      </c>
      <c r="E13" s="38">
        <f>SUM(E10:E12)</f>
        <v>0</v>
      </c>
      <c r="F13" s="38">
        <f>SUM(F10:F12)</f>
        <v>0</v>
      </c>
      <c r="G13" s="38">
        <f t="shared" si="0"/>
        <v>0</v>
      </c>
    </row>
    <row r="14" spans="1:7" s="11" customFormat="1" ht="12.75" customHeight="1" hidden="1">
      <c r="A14" s="25" t="s">
        <v>14</v>
      </c>
      <c r="B14" s="25"/>
      <c r="C14" s="25"/>
      <c r="D14" s="26" t="str">
        <f>VLOOKUP(A14,klasyf!$A$1:$B$430,2,FALSE)</f>
        <v>Transport i łączność</v>
      </c>
      <c r="E14" s="40">
        <f>SUM(E13,E8)</f>
        <v>0</v>
      </c>
      <c r="F14" s="40">
        <f>SUM(F13,F8)</f>
        <v>0</v>
      </c>
      <c r="G14" s="40">
        <f t="shared" si="0"/>
        <v>0</v>
      </c>
    </row>
    <row r="15" spans="1:7" s="35" customFormat="1" ht="12.75" hidden="1">
      <c r="A15" s="41" t="s">
        <v>18</v>
      </c>
      <c r="B15" s="41" t="s">
        <v>19</v>
      </c>
      <c r="C15" s="41" t="s">
        <v>20</v>
      </c>
      <c r="D15" s="16" t="str">
        <f>VLOOKUP(C15,klasyf!$A$1:$B$430,2,FALSE)</f>
        <v>Wpływy z opłat za zarząd, użytkowanie i użytkowanie wieczyste nieruchomości</v>
      </c>
      <c r="E15" s="42"/>
      <c r="F15" s="42"/>
      <c r="G15" s="42">
        <f t="shared" si="0"/>
        <v>0</v>
      </c>
    </row>
    <row r="16" spans="1:7" s="35" customFormat="1" ht="12.75" hidden="1">
      <c r="A16" s="19" t="s">
        <v>18</v>
      </c>
      <c r="B16" s="19" t="s">
        <v>19</v>
      </c>
      <c r="C16" s="19" t="s">
        <v>21</v>
      </c>
      <c r="D16" s="43" t="str">
        <f>VLOOKUP(C16,klasyf!$A$1:$B$430,2,FALSE)</f>
        <v>Dochody z najmu i dzierżawy składników jst</v>
      </c>
      <c r="E16" s="44"/>
      <c r="F16" s="44"/>
      <c r="G16" s="44">
        <f t="shared" si="0"/>
        <v>0</v>
      </c>
    </row>
    <row r="17" spans="1:7" s="35" customFormat="1" ht="12.75" hidden="1">
      <c r="A17" s="19" t="s">
        <v>18</v>
      </c>
      <c r="B17" s="19" t="s">
        <v>19</v>
      </c>
      <c r="C17" s="19" t="s">
        <v>22</v>
      </c>
      <c r="D17" s="20" t="str">
        <f>VLOOKUP(C17,klasyf!$A$1:$B$430,2,FALSE)</f>
        <v>Wpływy ze sprzedaży składników majatkowych</v>
      </c>
      <c r="E17" s="45"/>
      <c r="F17" s="45"/>
      <c r="G17" s="45">
        <f t="shared" si="0"/>
        <v>0</v>
      </c>
    </row>
    <row r="18" spans="1:7" s="35" customFormat="1" ht="12.75" hidden="1">
      <c r="A18" s="19" t="s">
        <v>18</v>
      </c>
      <c r="B18" s="19" t="s">
        <v>19</v>
      </c>
      <c r="C18" s="19" t="s">
        <v>23</v>
      </c>
      <c r="D18" s="20" t="str">
        <f>VLOOKUP(C18,klasyf!$A$1:$B$430,2,FALSE)</f>
        <v>Pozostałe odsetki</v>
      </c>
      <c r="E18" s="45"/>
      <c r="F18" s="45"/>
      <c r="G18" s="45">
        <f t="shared" si="0"/>
        <v>0</v>
      </c>
    </row>
    <row r="19" spans="1:7" s="39" customFormat="1" ht="12.75" customHeight="1" hidden="1">
      <c r="A19" s="46" t="s">
        <v>19</v>
      </c>
      <c r="B19" s="46"/>
      <c r="C19" s="46"/>
      <c r="D19" s="47" t="str">
        <f>VLOOKUP(A19,klasyf!$A$1:$B$430,2,FALSE)</f>
        <v>Gospodarka gruntami i nieruchomościami</v>
      </c>
      <c r="E19" s="48">
        <f>SUM(E15:E18)</f>
        <v>0</v>
      </c>
      <c r="F19" s="48">
        <f>SUM(F15:F18)</f>
        <v>0</v>
      </c>
      <c r="G19" s="48">
        <f t="shared" si="0"/>
        <v>0</v>
      </c>
    </row>
    <row r="20" spans="1:7" s="11" customFormat="1" ht="12.75" customHeight="1" hidden="1">
      <c r="A20" s="25" t="s">
        <v>18</v>
      </c>
      <c r="B20" s="25"/>
      <c r="C20" s="25"/>
      <c r="D20" s="26" t="str">
        <f>VLOOKUP(A20,klasyf!$A$1:$B$430,2,FALSE)</f>
        <v>Gospodarka mieszkaniowa</v>
      </c>
      <c r="E20" s="40">
        <f>SUM(E19)</f>
        <v>0</v>
      </c>
      <c r="F20" s="40">
        <f>SUM(F19)</f>
        <v>0</v>
      </c>
      <c r="G20" s="40">
        <f t="shared" si="0"/>
        <v>0</v>
      </c>
    </row>
    <row r="21" spans="1:7" s="35" customFormat="1" ht="12.75" hidden="1">
      <c r="A21" s="28" t="s">
        <v>24</v>
      </c>
      <c r="B21" s="28" t="s">
        <v>25</v>
      </c>
      <c r="C21" s="28" t="s">
        <v>26</v>
      </c>
      <c r="D21" s="29" t="str">
        <f>VLOOKUP(C21,klasyf!$A$1:$B$430,2,FALSE)</f>
        <v>Dochody jst związane z realizacją zadań z zakresu administracji rządowej oraz innych zadań zleconych ustawami</v>
      </c>
      <c r="E21" s="49"/>
      <c r="F21" s="49"/>
      <c r="G21" s="49">
        <f t="shared" si="0"/>
        <v>0</v>
      </c>
    </row>
    <row r="22" spans="1:7" s="39" customFormat="1" ht="12.75" customHeight="1" hidden="1">
      <c r="A22" s="50" t="s">
        <v>25</v>
      </c>
      <c r="B22" s="50"/>
      <c r="C22" s="50"/>
      <c r="D22" s="51" t="str">
        <f>VLOOKUP(A22,klasyf!$A$1:$B$430,2,FALSE)</f>
        <v>Urzędy wojewódzkie</v>
      </c>
      <c r="E22" s="52">
        <f>SUM(E21)</f>
        <v>0</v>
      </c>
      <c r="F22" s="52">
        <f>SUM(F21)</f>
        <v>0</v>
      </c>
      <c r="G22" s="52">
        <f t="shared" si="0"/>
        <v>0</v>
      </c>
    </row>
    <row r="23" spans="1:7" s="35" customFormat="1" ht="12.75" hidden="1">
      <c r="A23" s="19" t="s">
        <v>24</v>
      </c>
      <c r="B23" s="19" t="s">
        <v>27</v>
      </c>
      <c r="C23" s="19" t="s">
        <v>12</v>
      </c>
      <c r="D23" s="20" t="str">
        <f>VLOOKUP(C23,klasyf!$A$1:$B$430,2,FALSE)</f>
        <v>Wpływy z różnych opłat</v>
      </c>
      <c r="E23" s="45"/>
      <c r="F23" s="45"/>
      <c r="G23" s="45">
        <f t="shared" si="0"/>
        <v>0</v>
      </c>
    </row>
    <row r="24" spans="1:7" s="35" customFormat="1" ht="12.75" hidden="1">
      <c r="A24" s="53" t="s">
        <v>24</v>
      </c>
      <c r="B24" s="53" t="s">
        <v>27</v>
      </c>
      <c r="C24" s="53" t="s">
        <v>28</v>
      </c>
      <c r="D24" s="54" t="str">
        <f>VLOOKUP(C24,klasyf!$A$1:$B$430,2,FALSE)</f>
        <v>Wpływy z różnych dochodów</v>
      </c>
      <c r="E24" s="55"/>
      <c r="F24" s="55"/>
      <c r="G24" s="45">
        <f t="shared" si="0"/>
        <v>0</v>
      </c>
    </row>
    <row r="25" spans="1:7" s="39" customFormat="1" ht="12.75" customHeight="1" hidden="1">
      <c r="A25" s="56" t="s">
        <v>27</v>
      </c>
      <c r="B25" s="56"/>
      <c r="C25" s="56"/>
      <c r="D25" s="57" t="str">
        <f>VLOOKUP(A25,klasyf!$A$1:$B$430,2,FALSE)</f>
        <v>Urzędy gmin</v>
      </c>
      <c r="E25" s="38">
        <f>SUM(E23:E24)</f>
        <v>0</v>
      </c>
      <c r="F25" s="38">
        <f>SUM(F23:F24)</f>
        <v>0</v>
      </c>
      <c r="G25" s="38">
        <f t="shared" si="0"/>
        <v>0</v>
      </c>
    </row>
    <row r="26" spans="1:7" s="11" customFormat="1" ht="12.75" customHeight="1" hidden="1">
      <c r="A26" s="25" t="s">
        <v>24</v>
      </c>
      <c r="B26" s="25"/>
      <c r="C26" s="25"/>
      <c r="D26" s="26" t="str">
        <f>VLOOKUP(A26,klasyf!$A$1:$B$430,2,FALSE)</f>
        <v>Administracja publiczna</v>
      </c>
      <c r="E26" s="58">
        <f>E22+E25</f>
        <v>0</v>
      </c>
      <c r="F26" s="58">
        <f>F22+F25</f>
        <v>0</v>
      </c>
      <c r="G26" s="58">
        <f t="shared" si="0"/>
        <v>0</v>
      </c>
    </row>
    <row r="27" spans="1:7" s="35" customFormat="1" ht="12.75" hidden="1">
      <c r="A27" s="59" t="s">
        <v>29</v>
      </c>
      <c r="B27" s="59" t="s">
        <v>30</v>
      </c>
      <c r="C27" s="59" t="s">
        <v>11</v>
      </c>
      <c r="D27" s="60" t="str">
        <f>VLOOKUP(C27,klasyf!$A$1:$B$430,2,FALSE)</f>
        <v>Dotacje celowe z budżetu państwa na zadania zlecone</v>
      </c>
      <c r="E27" s="61"/>
      <c r="F27" s="61"/>
      <c r="G27" s="61">
        <f t="shared" si="0"/>
        <v>0</v>
      </c>
    </row>
    <row r="28" spans="1:7" s="39" customFormat="1" ht="12.75" customHeight="1" hidden="1">
      <c r="A28" s="22" t="s">
        <v>30</v>
      </c>
      <c r="B28" s="22"/>
      <c r="C28" s="22"/>
      <c r="D28" s="23" t="str">
        <f>VLOOKUP(A28,klasyf!$A$1:$B$430,2,FALSE)</f>
        <v>Wybory do Parlamentu Europejskiego</v>
      </c>
      <c r="E28" s="62">
        <f>SUM(E27)</f>
        <v>0</v>
      </c>
      <c r="F28" s="62">
        <f>SUM(F27)</f>
        <v>0</v>
      </c>
      <c r="G28" s="62">
        <f t="shared" si="0"/>
        <v>0</v>
      </c>
    </row>
    <row r="29" spans="1:7" s="11" customFormat="1" ht="12.75" customHeight="1" hidden="1">
      <c r="A29" s="25" t="s">
        <v>29</v>
      </c>
      <c r="B29" s="25"/>
      <c r="C29" s="25"/>
      <c r="D29" s="26" t="str">
        <f>VLOOKUP(A29,klasyf!$A$1:$B$430,2,FALSE)</f>
        <v>Urzędy naczelnych organów władzy państwowej oraz sądownictwa</v>
      </c>
      <c r="E29" s="40">
        <f>E28</f>
        <v>0</v>
      </c>
      <c r="F29" s="40">
        <f>F28</f>
        <v>0</v>
      </c>
      <c r="G29" s="40">
        <f t="shared" si="0"/>
        <v>0</v>
      </c>
    </row>
    <row r="30" spans="1:7" s="35" customFormat="1" ht="12.75" hidden="1">
      <c r="A30" s="28" t="s">
        <v>31</v>
      </c>
      <c r="B30" s="28" t="s">
        <v>32</v>
      </c>
      <c r="C30" s="28" t="s">
        <v>33</v>
      </c>
      <c r="D30" s="29" t="str">
        <f>VLOOKUP(C30,klasyf!$A$1:$B$430,2,FALSE)</f>
        <v>Podatek od działalności gospodarczej osób fizycznych opłacany w formie karty podatkowej</v>
      </c>
      <c r="E30" s="37">
        <f>SUM(E29)</f>
        <v>0</v>
      </c>
      <c r="F30" s="37">
        <f>SUM(F29)</f>
        <v>0</v>
      </c>
      <c r="G30" s="37">
        <f t="shared" si="0"/>
        <v>0</v>
      </c>
    </row>
    <row r="31" spans="1:7" s="35" customFormat="1" ht="12.75" hidden="1">
      <c r="A31" s="59" t="s">
        <v>31</v>
      </c>
      <c r="B31" s="59" t="s">
        <v>32</v>
      </c>
      <c r="C31" s="59" t="s">
        <v>34</v>
      </c>
      <c r="D31" s="63" t="str">
        <f>VLOOKUP(C31,klasyf!$A$1:$B$430,2,FALSE)</f>
        <v>Odsetki od nieterminowych wpłat</v>
      </c>
      <c r="E31" s="64"/>
      <c r="F31" s="64"/>
      <c r="G31" s="64">
        <f t="shared" si="0"/>
        <v>0</v>
      </c>
    </row>
    <row r="32" spans="1:7" s="39" customFormat="1" ht="12.75" customHeight="1" hidden="1">
      <c r="A32" s="65" t="s">
        <v>32</v>
      </c>
      <c r="B32" s="65"/>
      <c r="C32" s="65"/>
      <c r="D32" s="66" t="str">
        <f>VLOOKUP(A32,klasyf!$A$1:$B$430,2,FALSE)</f>
        <v>Wpływy z podatku dochodowego od osób fizycznych</v>
      </c>
      <c r="E32" s="67">
        <f>SUM(E30:E31)</f>
        <v>0</v>
      </c>
      <c r="F32" s="67">
        <f>SUM(F30:F31)</f>
        <v>0</v>
      </c>
      <c r="G32" s="67">
        <f t="shared" si="0"/>
        <v>0</v>
      </c>
    </row>
    <row r="33" spans="1:7" s="35" customFormat="1" ht="12.75" customHeight="1" hidden="1">
      <c r="A33" s="28" t="s">
        <v>31</v>
      </c>
      <c r="B33" s="28" t="s">
        <v>35</v>
      </c>
      <c r="C33" s="28" t="s">
        <v>36</v>
      </c>
      <c r="D33" s="29" t="str">
        <f>VLOOKUP(C33,klasyf!$A$1:$B$430,2,FALSE)</f>
        <v>Podatek od nieruchomości</v>
      </c>
      <c r="E33" s="61"/>
      <c r="F33" s="61"/>
      <c r="G33" s="61">
        <f t="shared" si="0"/>
        <v>0</v>
      </c>
    </row>
    <row r="34" spans="1:7" s="35" customFormat="1" ht="12.75" hidden="1">
      <c r="A34" s="19" t="s">
        <v>31</v>
      </c>
      <c r="B34" s="19" t="s">
        <v>35</v>
      </c>
      <c r="C34" s="19" t="s">
        <v>37</v>
      </c>
      <c r="D34" s="20" t="str">
        <f>VLOOKUP(C34,klasyf!$A$1:$B$430,2,FALSE)</f>
        <v>Podatek rolny</v>
      </c>
      <c r="E34" s="68"/>
      <c r="F34" s="68"/>
      <c r="G34" s="68">
        <f t="shared" si="0"/>
        <v>0</v>
      </c>
    </row>
    <row r="35" spans="1:7" s="35" customFormat="1" ht="12.75" hidden="1">
      <c r="A35" s="19" t="s">
        <v>31</v>
      </c>
      <c r="B35" s="19" t="s">
        <v>35</v>
      </c>
      <c r="C35" s="19" t="s">
        <v>38</v>
      </c>
      <c r="D35" s="20" t="str">
        <f>VLOOKUP(C35,klasyf!$A$1:$B$430,2,FALSE)</f>
        <v>Podatel leśny</v>
      </c>
      <c r="E35" s="68"/>
      <c r="F35" s="68"/>
      <c r="G35" s="68">
        <f t="shared" si="0"/>
        <v>0</v>
      </c>
    </row>
    <row r="36" spans="1:7" s="35" customFormat="1" ht="12.75" hidden="1">
      <c r="A36" s="19" t="s">
        <v>31</v>
      </c>
      <c r="B36" s="19" t="s">
        <v>35</v>
      </c>
      <c r="C36" s="19" t="s">
        <v>39</v>
      </c>
      <c r="D36" s="20" t="str">
        <f>VLOOKUP(C36,klasyf!$A$1:$B$430,2,FALSE)</f>
        <v>Podatek od czynności cywilnoprawnych</v>
      </c>
      <c r="E36" s="68"/>
      <c r="F36" s="68"/>
      <c r="G36" s="68">
        <f t="shared" si="0"/>
        <v>0</v>
      </c>
    </row>
    <row r="37" spans="1:7" s="35" customFormat="1" ht="12.75" hidden="1">
      <c r="A37" s="32" t="s">
        <v>31</v>
      </c>
      <c r="B37" s="32" t="s">
        <v>35</v>
      </c>
      <c r="C37" s="32" t="s">
        <v>34</v>
      </c>
      <c r="D37" s="36" t="str">
        <f>VLOOKUP(C37,klasyf!$A$1:$B$430,2,FALSE)</f>
        <v>Odsetki od nieterminowych wpłat</v>
      </c>
      <c r="E37" s="69"/>
      <c r="F37" s="69"/>
      <c r="G37" s="69">
        <f t="shared" si="0"/>
        <v>0</v>
      </c>
    </row>
    <row r="38" spans="1:7" s="39" customFormat="1" ht="12.75" customHeight="1" hidden="1">
      <c r="A38" s="65" t="s">
        <v>35</v>
      </c>
      <c r="B38" s="65"/>
      <c r="C38" s="65"/>
      <c r="D38" s="70" t="str">
        <f>VLOOKUP(A38,klasyf!$A$1:$B$430,2,FALSE)</f>
        <v>Wpływy z podatków od osób prawnych</v>
      </c>
      <c r="E38" s="71">
        <f>SUM(E33:E37)</f>
        <v>0</v>
      </c>
      <c r="F38" s="71">
        <f>SUM(F33:F37)</f>
        <v>0</v>
      </c>
      <c r="G38" s="71">
        <f t="shared" si="0"/>
        <v>0</v>
      </c>
    </row>
    <row r="39" spans="1:7" s="35" customFormat="1" ht="12.75" hidden="1">
      <c r="A39" s="28" t="s">
        <v>31</v>
      </c>
      <c r="B39" s="28" t="s">
        <v>40</v>
      </c>
      <c r="C39" s="28" t="s">
        <v>36</v>
      </c>
      <c r="D39" s="29" t="str">
        <f>VLOOKUP(C39,klasyf!$A$1:$B$430,2,FALSE)</f>
        <v>Podatek od nieruchomości</v>
      </c>
      <c r="E39" s="49"/>
      <c r="F39" s="49"/>
      <c r="G39" s="61">
        <f t="shared" si="0"/>
        <v>0</v>
      </c>
    </row>
    <row r="40" spans="1:7" s="35" customFormat="1" ht="12.75" hidden="1">
      <c r="A40" s="19" t="s">
        <v>31</v>
      </c>
      <c r="B40" s="19" t="s">
        <v>40</v>
      </c>
      <c r="C40" s="19" t="s">
        <v>37</v>
      </c>
      <c r="D40" s="20" t="str">
        <f>VLOOKUP(C40,klasyf!$A$1:$B$430,2,FALSE)</f>
        <v>Podatek rolny</v>
      </c>
      <c r="E40" s="68"/>
      <c r="F40" s="68"/>
      <c r="G40" s="68">
        <f t="shared" si="0"/>
        <v>0</v>
      </c>
    </row>
    <row r="41" spans="1:7" s="35" customFormat="1" ht="12.75" hidden="1">
      <c r="A41" s="19" t="s">
        <v>31</v>
      </c>
      <c r="B41" s="19" t="s">
        <v>40</v>
      </c>
      <c r="C41" s="19" t="s">
        <v>38</v>
      </c>
      <c r="D41" s="20" t="str">
        <f>VLOOKUP(C41,klasyf!$A$1:$B$430,2,FALSE)</f>
        <v>Podatel leśny</v>
      </c>
      <c r="E41" s="68"/>
      <c r="F41" s="68"/>
      <c r="G41" s="68">
        <f t="shared" si="0"/>
        <v>0</v>
      </c>
    </row>
    <row r="42" spans="1:7" s="35" customFormat="1" ht="12.75" hidden="1">
      <c r="A42" s="19" t="s">
        <v>31</v>
      </c>
      <c r="B42" s="19" t="s">
        <v>40</v>
      </c>
      <c r="C42" s="19" t="s">
        <v>41</v>
      </c>
      <c r="D42" s="20" t="str">
        <f>VLOOKUP(C42,klasyf!$A$1:$B$430,2,FALSE)</f>
        <v>Podatek od środków transportowych</v>
      </c>
      <c r="E42" s="68"/>
      <c r="F42" s="68"/>
      <c r="G42" s="68">
        <f t="shared" si="0"/>
        <v>0</v>
      </c>
    </row>
    <row r="43" spans="1:7" s="35" customFormat="1" ht="12.75" hidden="1">
      <c r="A43" s="19" t="s">
        <v>31</v>
      </c>
      <c r="B43" s="19" t="s">
        <v>40</v>
      </c>
      <c r="C43" s="19" t="s">
        <v>42</v>
      </c>
      <c r="D43" s="20" t="str">
        <f>VLOOKUP(C43,klasyf!$A$1:$B$430,2,FALSE)</f>
        <v>Podatek od spadków i darowizn</v>
      </c>
      <c r="E43" s="68"/>
      <c r="F43" s="72"/>
      <c r="G43" s="68">
        <f t="shared" si="0"/>
        <v>0</v>
      </c>
    </row>
    <row r="44" spans="1:7" s="35" customFormat="1" ht="12.75" hidden="1">
      <c r="A44" s="19" t="s">
        <v>31</v>
      </c>
      <c r="B44" s="19" t="s">
        <v>40</v>
      </c>
      <c r="C44" s="19" t="s">
        <v>43</v>
      </c>
      <c r="D44" s="20" t="str">
        <f>VLOOKUP(C44,klasyf!$A$1:$B$430,2,FALSE)</f>
        <v>Wpływy z opłaty administracyjnej za czynności urzędowe</v>
      </c>
      <c r="E44" s="68"/>
      <c r="F44" s="72"/>
      <c r="G44" s="68">
        <f t="shared" si="0"/>
        <v>0</v>
      </c>
    </row>
    <row r="45" spans="1:7" s="35" customFormat="1" ht="12.75" hidden="1">
      <c r="A45" s="19" t="s">
        <v>31</v>
      </c>
      <c r="B45" s="19" t="s">
        <v>40</v>
      </c>
      <c r="C45" s="19" t="s">
        <v>44</v>
      </c>
      <c r="D45" s="20" t="str">
        <f>VLOOKUP(C45,klasyf!$A$1:$B$430,2,FALSE)</f>
        <v>Wpływy z opłaty eksploatacyjnej</v>
      </c>
      <c r="E45" s="68"/>
      <c r="F45" s="68"/>
      <c r="G45" s="68">
        <f t="shared" si="0"/>
        <v>0</v>
      </c>
    </row>
    <row r="46" spans="1:7" s="35" customFormat="1" ht="12.75" hidden="1">
      <c r="A46" s="19" t="s">
        <v>31</v>
      </c>
      <c r="B46" s="19" t="s">
        <v>40</v>
      </c>
      <c r="C46" s="19" t="s">
        <v>39</v>
      </c>
      <c r="D46" s="20" t="str">
        <f>VLOOKUP(C46,klasyf!$A$1:$B$430,2,FALSE)</f>
        <v>Podatek od czynności cywilnoprawnych</v>
      </c>
      <c r="E46" s="68"/>
      <c r="F46" s="68"/>
      <c r="G46" s="68">
        <f t="shared" si="0"/>
        <v>0</v>
      </c>
    </row>
    <row r="47" spans="1:7" s="35" customFormat="1" ht="12.75" customHeight="1" hidden="1">
      <c r="A47" s="32" t="s">
        <v>31</v>
      </c>
      <c r="B47" s="32" t="s">
        <v>40</v>
      </c>
      <c r="C47" s="32" t="s">
        <v>34</v>
      </c>
      <c r="D47" s="36" t="str">
        <f>VLOOKUP(C47,klasyf!$A$1:$B$430,2,FALSE)</f>
        <v>Odsetki od nieterminowych wpłat</v>
      </c>
      <c r="E47" s="69"/>
      <c r="F47" s="69"/>
      <c r="G47" s="69">
        <f t="shared" si="0"/>
        <v>0</v>
      </c>
    </row>
    <row r="48" spans="1:7" s="39" customFormat="1" ht="12.75" customHeight="1" hidden="1">
      <c r="A48" s="65" t="s">
        <v>40</v>
      </c>
      <c r="B48" s="65"/>
      <c r="C48" s="65"/>
      <c r="D48" s="70" t="str">
        <f>VLOOKUP(A48,klasyf!$A$1:$B$430,2,FALSE)</f>
        <v>Wpływy z podatków od osób fizycznych</v>
      </c>
      <c r="E48" s="73">
        <f>SUM(E39:E47)</f>
        <v>0</v>
      </c>
      <c r="F48" s="73">
        <f>SUM(F39:F47)</f>
        <v>0</v>
      </c>
      <c r="G48" s="71">
        <f t="shared" si="0"/>
        <v>0</v>
      </c>
    </row>
    <row r="49" spans="1:7" s="35" customFormat="1" ht="12.75" hidden="1">
      <c r="A49" s="28" t="s">
        <v>31</v>
      </c>
      <c r="B49" s="28" t="s">
        <v>45</v>
      </c>
      <c r="C49" s="28" t="s">
        <v>46</v>
      </c>
      <c r="D49" s="29" t="str">
        <f>VLOOKUP(C49,klasyf!$A$1:$B$430,2,FALSE)</f>
        <v>Wpływy z opłaty skarbowej</v>
      </c>
      <c r="E49" s="61"/>
      <c r="F49" s="61"/>
      <c r="G49" s="61">
        <f t="shared" si="0"/>
        <v>0</v>
      </c>
    </row>
    <row r="50" spans="1:7" s="18" customFormat="1" ht="12.75" hidden="1">
      <c r="A50" s="19" t="s">
        <v>31</v>
      </c>
      <c r="B50" s="19" t="s">
        <v>45</v>
      </c>
      <c r="C50" s="19" t="s">
        <v>47</v>
      </c>
      <c r="D50" s="20" t="str">
        <f>VLOOKUP(C50,klasyf!$A$1:$B$430,2,FALSE)</f>
        <v>Wpływy z innych lokalnych opłat pobieranych przez jst na podstawie odrębnych ustaw</v>
      </c>
      <c r="E50" s="68"/>
      <c r="F50" s="68"/>
      <c r="G50" s="68">
        <f t="shared" si="0"/>
        <v>0</v>
      </c>
    </row>
    <row r="51" spans="1:7" s="11" customFormat="1" ht="12.75" customHeight="1" hidden="1">
      <c r="A51" s="50" t="s">
        <v>45</v>
      </c>
      <c r="B51" s="50"/>
      <c r="C51" s="50"/>
      <c r="D51" s="74" t="str">
        <f>VLOOKUP(A51,klasyf!$A$1:$B$430,2,FALSE)</f>
        <v>Wpływy z innych opłat stanowiących dochód jst na podstawie ustaw</v>
      </c>
      <c r="E51" s="75">
        <f>SUM(E49:E50)</f>
        <v>0</v>
      </c>
      <c r="F51" s="75">
        <f>SUM(F49:F50)</f>
        <v>0</v>
      </c>
      <c r="G51" s="75">
        <f t="shared" si="0"/>
        <v>0</v>
      </c>
    </row>
    <row r="52" spans="1:7" s="18" customFormat="1" ht="12.75" hidden="1">
      <c r="A52" s="19" t="s">
        <v>31</v>
      </c>
      <c r="B52" s="19" t="s">
        <v>48</v>
      </c>
      <c r="C52" s="19" t="s">
        <v>49</v>
      </c>
      <c r="D52" s="20" t="str">
        <f>VLOOKUP(C52,klasyf!$A$1:$B$430,2,FALSE)</f>
        <v>Podatek dochodowy od osób fizycznych</v>
      </c>
      <c r="E52" s="68"/>
      <c r="F52" s="68"/>
      <c r="G52" s="68">
        <f t="shared" si="0"/>
        <v>0</v>
      </c>
    </row>
    <row r="53" spans="1:7" s="18" customFormat="1" ht="12.75" hidden="1">
      <c r="A53" s="32" t="s">
        <v>31</v>
      </c>
      <c r="B53" s="32" t="s">
        <v>48</v>
      </c>
      <c r="C53" s="32" t="s">
        <v>50</v>
      </c>
      <c r="D53" s="36" t="str">
        <f>VLOOKUP(C53,klasyf!$A$1:$B$430,2,FALSE)</f>
        <v>Podatek dochodowy od osób prawnych</v>
      </c>
      <c r="E53" s="69"/>
      <c r="F53" s="69"/>
      <c r="G53" s="69">
        <f t="shared" si="0"/>
        <v>0</v>
      </c>
    </row>
    <row r="54" spans="1:7" s="11" customFormat="1" ht="12.75" customHeight="1" hidden="1">
      <c r="A54" s="46" t="s">
        <v>48</v>
      </c>
      <c r="B54" s="46"/>
      <c r="C54" s="46"/>
      <c r="D54" s="23" t="str">
        <f>VLOOKUP(A54,klasyf!$A$1:$B$430,2,FALSE)</f>
        <v>Udziały gmin w podatkach stanowiących dochód budżetu państwa</v>
      </c>
      <c r="E54" s="62">
        <f>SUM(E52:E53)</f>
        <v>0</v>
      </c>
      <c r="F54" s="62">
        <f>SUM(F52:F53)</f>
        <v>0</v>
      </c>
      <c r="G54" s="62">
        <f t="shared" si="0"/>
        <v>0</v>
      </c>
    </row>
    <row r="55" spans="1:7" s="11" customFormat="1" ht="12.75" customHeight="1" hidden="1">
      <c r="A55" s="25" t="s">
        <v>31</v>
      </c>
      <c r="B55" s="25"/>
      <c r="C55" s="25"/>
      <c r="D55" s="26" t="str">
        <f>VLOOKUP(A55,klasyf!$A$1:$B$430,2,FALSE)</f>
        <v>Dochody od osób prawnych, od osób fizycznych oraz wydatki związane z ich poborem</v>
      </c>
      <c r="E55" s="76">
        <f>E54+E51+E48+E38+E32</f>
        <v>0</v>
      </c>
      <c r="F55" s="76">
        <f>F54+F51+F48+F38+F32</f>
        <v>0</v>
      </c>
      <c r="G55" s="76">
        <f t="shared" si="0"/>
        <v>0</v>
      </c>
    </row>
    <row r="56" spans="1:7" s="18" customFormat="1" ht="12.75" hidden="1">
      <c r="A56" s="28" t="s">
        <v>51</v>
      </c>
      <c r="B56" s="28" t="s">
        <v>52</v>
      </c>
      <c r="C56" s="28" t="s">
        <v>53</v>
      </c>
      <c r="D56" s="29" t="str">
        <f>VLOOKUP(C56,klasyf!$A$1:$B$430,2,FALSE)</f>
        <v>Subwencje ogólne z budżetu państwa</v>
      </c>
      <c r="E56" s="77"/>
      <c r="F56" s="77"/>
      <c r="G56" s="77">
        <f t="shared" si="0"/>
        <v>0</v>
      </c>
    </row>
    <row r="57" spans="1:7" s="11" customFormat="1" ht="12.75" customHeight="1" hidden="1">
      <c r="A57" s="50" t="s">
        <v>52</v>
      </c>
      <c r="B57" s="50"/>
      <c r="C57" s="50"/>
      <c r="D57" s="51" t="str">
        <f>VLOOKUP(A57,klasyf!$A$1:$B$430,2,FALSE)</f>
        <v>Część oświatowa subwencji ogólnej dla jst</v>
      </c>
      <c r="E57" s="78">
        <f>SUM(E56)</f>
        <v>0</v>
      </c>
      <c r="F57" s="78">
        <f>SUM(F56)</f>
        <v>0</v>
      </c>
      <c r="G57" s="78">
        <f t="shared" si="0"/>
        <v>0</v>
      </c>
    </row>
    <row r="58" spans="1:7" s="18" customFormat="1" ht="12.75" hidden="1">
      <c r="A58" s="19" t="s">
        <v>51</v>
      </c>
      <c r="B58" s="19" t="s">
        <v>54</v>
      </c>
      <c r="C58" s="19" t="s">
        <v>55</v>
      </c>
      <c r="D58" s="20" t="str">
        <f>VLOOKUP(C58,klasyf!$A$1:$B$430,2,FALSE)</f>
        <v>Środki na uzupełnienie dochodów gmin</v>
      </c>
      <c r="E58" s="79"/>
      <c r="F58" s="79"/>
      <c r="G58" s="79">
        <f t="shared" si="0"/>
        <v>0</v>
      </c>
    </row>
    <row r="59" spans="1:7" s="11" customFormat="1" ht="12.75" customHeight="1" hidden="1">
      <c r="A59" s="50" t="s">
        <v>54</v>
      </c>
      <c r="B59" s="50"/>
      <c r="C59" s="50"/>
      <c r="D59" s="74" t="str">
        <f>VLOOKUP(A59,klasyf!$A$1:$B$430,2,FALSE)</f>
        <v>Uzupełnienie subwencji ogólnej dla jst</v>
      </c>
      <c r="E59" s="78">
        <f>SUM(E58)</f>
        <v>0</v>
      </c>
      <c r="F59" s="78">
        <f>SUM(F58)</f>
        <v>0</v>
      </c>
      <c r="G59" s="78">
        <f t="shared" si="0"/>
        <v>0</v>
      </c>
    </row>
    <row r="60" spans="1:7" s="18" customFormat="1" ht="12.75" hidden="1">
      <c r="A60" s="32" t="s">
        <v>51</v>
      </c>
      <c r="B60" s="32" t="s">
        <v>56</v>
      </c>
      <c r="C60" s="32" t="s">
        <v>23</v>
      </c>
      <c r="D60" s="36" t="str">
        <f>VLOOKUP(C60,klasyf!$A$1:$B$430,2,FALSE)</f>
        <v>Pozostałe odsetki</v>
      </c>
      <c r="E60" s="80"/>
      <c r="F60" s="80"/>
      <c r="G60" s="80">
        <f t="shared" si="0"/>
        <v>0</v>
      </c>
    </row>
    <row r="61" spans="1:7" s="11" customFormat="1" ht="12.75" customHeight="1" hidden="1">
      <c r="A61" s="46" t="s">
        <v>56</v>
      </c>
      <c r="B61" s="46"/>
      <c r="C61" s="46"/>
      <c r="D61" s="23" t="str">
        <f>VLOOKUP(A61,klasyf!$A$1:$B$430,2,FALSE)</f>
        <v>Różne rozliczenia finansowe</v>
      </c>
      <c r="E61" s="81">
        <f>SUM(E60)</f>
        <v>0</v>
      </c>
      <c r="F61" s="81">
        <f>SUM(F60)</f>
        <v>0</v>
      </c>
      <c r="G61" s="81">
        <f t="shared" si="0"/>
        <v>0</v>
      </c>
    </row>
    <row r="62" spans="1:7" s="11" customFormat="1" ht="12.75" customHeight="1" hidden="1">
      <c r="A62" s="25" t="s">
        <v>51</v>
      </c>
      <c r="B62" s="25"/>
      <c r="C62" s="25"/>
      <c r="D62" s="26" t="str">
        <f>VLOOKUP(A62,klasyf!$A$1:$B$430,2,FALSE)</f>
        <v>Różne rozliczenia</v>
      </c>
      <c r="E62" s="76">
        <f>E61+E59+E57</f>
        <v>0</v>
      </c>
      <c r="F62" s="76">
        <f>F61+F59+F57</f>
        <v>0</v>
      </c>
      <c r="G62" s="76">
        <f t="shared" si="0"/>
        <v>0</v>
      </c>
    </row>
    <row r="63" spans="1:7" s="18" customFormat="1" ht="26.25">
      <c r="A63" s="28" t="s">
        <v>57</v>
      </c>
      <c r="B63" s="28" t="s">
        <v>58</v>
      </c>
      <c r="C63" s="28" t="s">
        <v>59</v>
      </c>
      <c r="D63" s="29" t="str">
        <f>VLOOKUP(C63,klasyf!$A$1:$B$430,2,FALSE)</f>
        <v>Dotacje celowe z budżetu państwa na zadania własne</v>
      </c>
      <c r="E63" s="77">
        <v>0</v>
      </c>
      <c r="F63" s="77">
        <v>11973</v>
      </c>
      <c r="G63" s="77">
        <f t="shared" si="0"/>
        <v>11973</v>
      </c>
    </row>
    <row r="64" spans="1:7" s="18" customFormat="1" ht="12.75" hidden="1">
      <c r="A64" s="19" t="s">
        <v>57</v>
      </c>
      <c r="B64" s="19" t="s">
        <v>58</v>
      </c>
      <c r="C64" s="19" t="s">
        <v>16</v>
      </c>
      <c r="D64" s="20" t="str">
        <f>VLOOKUP(C64,klasyf!$A$1:$B$430,2,FALSE)</f>
        <v>Dotacje otrzymane z funduszy celowych na dofinansowanie kosztów realizacji inwestycji i zakupów inwestycyjnych</v>
      </c>
      <c r="E64" s="79"/>
      <c r="F64" s="79"/>
      <c r="G64" s="79">
        <f t="shared" si="0"/>
        <v>0</v>
      </c>
    </row>
    <row r="65" spans="1:7" s="11" customFormat="1" ht="14.25" customHeight="1">
      <c r="A65" s="50" t="s">
        <v>58</v>
      </c>
      <c r="B65" s="50"/>
      <c r="C65" s="50"/>
      <c r="D65" s="74" t="str">
        <f>VLOOKUP(A65,klasyf!$A$1:$B$430,2,FALSE)</f>
        <v>Szkoły podstawowe</v>
      </c>
      <c r="E65" s="78">
        <f>SUM(E63:E64)</f>
        <v>0</v>
      </c>
      <c r="F65" s="78">
        <f>SUM(F63:F64)</f>
        <v>11973</v>
      </c>
      <c r="G65" s="78">
        <f t="shared" si="0"/>
        <v>11973</v>
      </c>
    </row>
    <row r="66" spans="1:7" s="18" customFormat="1" ht="12.75" customHeight="1" hidden="1">
      <c r="A66" s="32" t="s">
        <v>57</v>
      </c>
      <c r="B66" s="32" t="s">
        <v>60</v>
      </c>
      <c r="C66" s="32" t="s">
        <v>61</v>
      </c>
      <c r="D66" s="36" t="str">
        <f>VLOOKUP(C66,klasyf!$A$1:$B$430,2,FALSE)</f>
        <v>Dotacje otrzymane z funduszy celowych na rezalizację zadań bieżących</v>
      </c>
      <c r="E66" s="80"/>
      <c r="F66" s="80"/>
      <c r="G66" s="80">
        <f t="shared" si="0"/>
        <v>0</v>
      </c>
    </row>
    <row r="67" spans="1:7" s="11" customFormat="1" ht="12.75" customHeight="1" hidden="1">
      <c r="A67" s="65" t="s">
        <v>60</v>
      </c>
      <c r="B67" s="65"/>
      <c r="C67" s="65"/>
      <c r="D67" s="70" t="str">
        <f>VLOOKUP(A67,klasyf!$A$1:$B$430,2,FALSE)</f>
        <v>Pozostała działalność</v>
      </c>
      <c r="E67" s="82">
        <f>SUM(E66)</f>
        <v>0</v>
      </c>
      <c r="F67" s="83">
        <f>SUM(F66)</f>
        <v>0</v>
      </c>
      <c r="G67" s="83">
        <f t="shared" si="0"/>
        <v>0</v>
      </c>
    </row>
    <row r="68" spans="1:7" s="11" customFormat="1" ht="14.25" customHeight="1">
      <c r="A68" s="25" t="s">
        <v>57</v>
      </c>
      <c r="B68" s="25"/>
      <c r="C68" s="25"/>
      <c r="D68" s="26" t="str">
        <f>VLOOKUP(A68,klasyf!$A$1:$B$430,2,FALSE)</f>
        <v>Oświata i wychowanie</v>
      </c>
      <c r="E68" s="76">
        <f>E67+E65</f>
        <v>0</v>
      </c>
      <c r="F68" s="76">
        <f>F67+F65</f>
        <v>11973</v>
      </c>
      <c r="G68" s="76">
        <f t="shared" si="0"/>
        <v>11973</v>
      </c>
    </row>
    <row r="69" spans="1:7" s="18" customFormat="1" ht="12.75" hidden="1">
      <c r="A69" s="28" t="s">
        <v>62</v>
      </c>
      <c r="B69" s="28" t="s">
        <v>63</v>
      </c>
      <c r="C69" s="28" t="s">
        <v>11</v>
      </c>
      <c r="D69" s="29" t="str">
        <f>VLOOKUP(C69,klasyf!$A$1:$B$430,2,FALSE)</f>
        <v>Dotacje celowe z budżetu państwa na zadania zlecone</v>
      </c>
      <c r="E69" s="84">
        <f>E68+E66</f>
        <v>0</v>
      </c>
      <c r="F69" s="77"/>
      <c r="G69" s="77">
        <f t="shared" si="0"/>
        <v>0</v>
      </c>
    </row>
    <row r="70" spans="1:7" s="11" customFormat="1" ht="12.75" customHeight="1" hidden="1">
      <c r="A70" s="50" t="s">
        <v>63</v>
      </c>
      <c r="B70" s="50"/>
      <c r="C70" s="50"/>
      <c r="D70" s="74" t="str">
        <f>VLOOKUP(A70,klasyf!$A$1:$B$430,2,FALSE)</f>
        <v>Pozostała działalność</v>
      </c>
      <c r="E70" s="78">
        <f>SUM(E69)</f>
        <v>0</v>
      </c>
      <c r="F70" s="78">
        <f>SUM(F69)</f>
        <v>0</v>
      </c>
      <c r="G70" s="78">
        <f aca="true" t="shared" si="1" ref="G70:G95">SUM(E70:F70)</f>
        <v>0</v>
      </c>
    </row>
    <row r="71" spans="1:7" s="18" customFormat="1" ht="12.75" hidden="1">
      <c r="A71" s="32" t="s">
        <v>62</v>
      </c>
      <c r="B71" s="32" t="s">
        <v>64</v>
      </c>
      <c r="C71" s="32" t="s">
        <v>65</v>
      </c>
      <c r="D71" s="36" t="str">
        <f>VLOOKUP(C71,klasyf!$A$1:$B$430,2,FALSE)</f>
        <v>Wpływy z opłat za wydawanie zezwoleń za sprzedaż alkoholu</v>
      </c>
      <c r="E71" s="79"/>
      <c r="F71" s="79"/>
      <c r="G71" s="79">
        <f t="shared" si="1"/>
        <v>0</v>
      </c>
    </row>
    <row r="72" spans="1:7" s="11" customFormat="1" ht="12.75" customHeight="1" hidden="1">
      <c r="A72" s="22" t="s">
        <v>64</v>
      </c>
      <c r="B72" s="22"/>
      <c r="C72" s="22"/>
      <c r="D72" s="23" t="str">
        <f>VLOOKUP(A72,klasyf!$A$1:$B$430,2,FALSE)</f>
        <v>Przeciwdziałanie alkoholizmowi</v>
      </c>
      <c r="E72" s="81">
        <f>SUM(E71)</f>
        <v>0</v>
      </c>
      <c r="F72" s="81">
        <f>SUM(F71)</f>
        <v>0</v>
      </c>
      <c r="G72" s="81">
        <f t="shared" si="1"/>
        <v>0</v>
      </c>
    </row>
    <row r="73" spans="1:7" s="11" customFormat="1" ht="12.75" customHeight="1" hidden="1">
      <c r="A73" s="25" t="s">
        <v>62</v>
      </c>
      <c r="B73" s="25"/>
      <c r="C73" s="25"/>
      <c r="D73" s="26" t="str">
        <f>VLOOKUP(A73,klasyf!$A$1:$B$430,2,FALSE)</f>
        <v>Ochrona zdrowia</v>
      </c>
      <c r="E73" s="76">
        <f>E72+E70</f>
        <v>0</v>
      </c>
      <c r="F73" s="76">
        <f>F72+F70</f>
        <v>0</v>
      </c>
      <c r="G73" s="76">
        <f t="shared" si="1"/>
        <v>0</v>
      </c>
    </row>
    <row r="74" spans="1:7" s="18" customFormat="1" ht="12.75" hidden="1">
      <c r="A74" s="85" t="s">
        <v>66</v>
      </c>
      <c r="B74" s="85" t="s">
        <v>67</v>
      </c>
      <c r="C74" s="85" t="s">
        <v>11</v>
      </c>
      <c r="D74" s="86" t="str">
        <f>VLOOKUP(C74,klasyf!$A$1:$B$430,2,FALSE)</f>
        <v>Dotacje celowe z budżetu państwa na zadania zlecone</v>
      </c>
      <c r="E74" s="77"/>
      <c r="F74" s="77"/>
      <c r="G74" s="77">
        <f t="shared" si="1"/>
        <v>0</v>
      </c>
    </row>
    <row r="75" spans="1:7" s="18" customFormat="1" ht="12.75" customHeight="1" hidden="1">
      <c r="A75" s="59" t="s">
        <v>66</v>
      </c>
      <c r="B75" s="59" t="s">
        <v>67</v>
      </c>
      <c r="C75" s="59" t="s">
        <v>26</v>
      </c>
      <c r="D75" s="60" t="str">
        <f>VLOOKUP(C75,klasyf!$A$1:$B$430,2,FALSE)</f>
        <v>Dochody jst związane z realizacją zadań z zakresu administracji rządowej oraz innych zadań zleconych ustawami</v>
      </c>
      <c r="E75" s="80"/>
      <c r="F75" s="80"/>
      <c r="G75" s="80">
        <f t="shared" si="1"/>
        <v>0</v>
      </c>
    </row>
    <row r="76" spans="1:7" s="11" customFormat="1" ht="12.75" customHeight="1" hidden="1">
      <c r="A76" s="65" t="s">
        <v>67</v>
      </c>
      <c r="B76" s="65"/>
      <c r="C76" s="65"/>
      <c r="D76" s="70" t="str">
        <f>VLOOKUP(A76,klasyf!$A$1:$B$430,2,FALSE)</f>
        <v>Świadczenia rodzinne, zaliczka alimentacyjna oraz składki na ubezpieczenia emerytalne i rentowe</v>
      </c>
      <c r="E76" s="83">
        <f>SUM(E74:E75)</f>
        <v>0</v>
      </c>
      <c r="F76" s="83">
        <f>SUM(F74:F75)</f>
        <v>0</v>
      </c>
      <c r="G76" s="83">
        <f t="shared" si="1"/>
        <v>0</v>
      </c>
    </row>
    <row r="77" spans="1:7" s="18" customFormat="1" ht="12.75" hidden="1">
      <c r="A77" s="28" t="s">
        <v>66</v>
      </c>
      <c r="B77" s="28" t="s">
        <v>68</v>
      </c>
      <c r="C77" s="28" t="s">
        <v>11</v>
      </c>
      <c r="D77" s="29" t="s">
        <v>69</v>
      </c>
      <c r="E77" s="87"/>
      <c r="F77" s="87"/>
      <c r="G77" s="87">
        <f t="shared" si="1"/>
        <v>0</v>
      </c>
    </row>
    <row r="78" spans="1:7" s="11" customFormat="1" ht="12.75" customHeight="1" hidden="1">
      <c r="A78" s="50" t="s">
        <v>68</v>
      </c>
      <c r="B78" s="50"/>
      <c r="C78" s="50"/>
      <c r="D78" s="51" t="s">
        <v>69</v>
      </c>
      <c r="E78" s="81">
        <f>SUM(E77)</f>
        <v>0</v>
      </c>
      <c r="F78" s="81">
        <f>SUM(F77)</f>
        <v>0</v>
      </c>
      <c r="G78" s="81">
        <f t="shared" si="1"/>
        <v>0</v>
      </c>
    </row>
    <row r="79" spans="1:7" s="18" customFormat="1" ht="26.25">
      <c r="A79" s="88" t="s">
        <v>66</v>
      </c>
      <c r="B79" s="88" t="s">
        <v>70</v>
      </c>
      <c r="C79" s="88" t="s">
        <v>11</v>
      </c>
      <c r="D79" s="43" t="str">
        <f>VLOOKUP(C79,klasyf!$A$1:$B$430,2,FALSE)</f>
        <v>Dotacje celowe z budżetu państwa na zadania zlecone</v>
      </c>
      <c r="E79" s="89">
        <v>62067</v>
      </c>
      <c r="F79" s="89">
        <v>1000</v>
      </c>
      <c r="G79" s="89">
        <f t="shared" si="1"/>
        <v>63067</v>
      </c>
    </row>
    <row r="80" spans="1:7" s="18" customFormat="1" ht="26.25">
      <c r="A80" s="88" t="s">
        <v>66</v>
      </c>
      <c r="B80" s="88" t="s">
        <v>70</v>
      </c>
      <c r="C80" s="88" t="s">
        <v>59</v>
      </c>
      <c r="D80" s="43" t="str">
        <f>VLOOKUP(C80,klasyf!$A$1:$B$430,2,FALSE)</f>
        <v>Dotacje celowe z budżetu państwa na zadania własne</v>
      </c>
      <c r="E80" s="89">
        <v>69743</v>
      </c>
      <c r="F80" s="89">
        <v>1583</v>
      </c>
      <c r="G80" s="89">
        <f t="shared" si="1"/>
        <v>71326</v>
      </c>
    </row>
    <row r="81" spans="1:7" s="11" customFormat="1" ht="27.75" customHeight="1">
      <c r="A81" s="90" t="s">
        <v>70</v>
      </c>
      <c r="B81" s="90"/>
      <c r="C81" s="90"/>
      <c r="D81" s="91" t="str">
        <f>VLOOKUP(A81,klasyf!$A$1:$B$430,2,FALSE)</f>
        <v>Zasiłki i pomoc w naturze oraz składki na ubezpieczenia emerytalne i rentowe</v>
      </c>
      <c r="E81" s="92">
        <f>SUM(E79:E80)</f>
        <v>131810</v>
      </c>
      <c r="F81" s="92">
        <f>SUM(F79:F80)</f>
        <v>2583</v>
      </c>
      <c r="G81" s="92">
        <f t="shared" si="1"/>
        <v>134393</v>
      </c>
    </row>
    <row r="82" spans="1:7" s="18" customFormat="1" ht="12.75" hidden="1">
      <c r="A82" s="53" t="s">
        <v>66</v>
      </c>
      <c r="B82" s="53" t="s">
        <v>71</v>
      </c>
      <c r="C82" s="53" t="s">
        <v>72</v>
      </c>
      <c r="D82" s="54" t="str">
        <f>VLOOKUP(C82,klasyf!$A$1:$B$430,2,FALSE)</f>
        <v>Dotacje rozwojowe oraz środki na finansowanie Wspólnej Polityki Rolnej</v>
      </c>
      <c r="E82" s="93"/>
      <c r="F82" s="93"/>
      <c r="G82" s="93">
        <f t="shared" si="1"/>
        <v>0</v>
      </c>
    </row>
    <row r="83" spans="1:7" s="18" customFormat="1" ht="12.75" customHeight="1" hidden="1">
      <c r="A83" s="53" t="s">
        <v>66</v>
      </c>
      <c r="B83" s="53" t="s">
        <v>71</v>
      </c>
      <c r="C83" s="53" t="s">
        <v>73</v>
      </c>
      <c r="D83" s="54" t="str">
        <f>VLOOKUP(C83,klasyf!$A$1:$B$430,2,FALSE)</f>
        <v>Dotacje rozwojowe oraz środki na finansowanie Wspólnej Polityki Rolnej</v>
      </c>
      <c r="E83" s="94"/>
      <c r="F83" s="94"/>
      <c r="G83" s="94">
        <f t="shared" si="1"/>
        <v>0</v>
      </c>
    </row>
    <row r="84" spans="1:7" s="18" customFormat="1" ht="12.75" hidden="1">
      <c r="A84" s="19" t="s">
        <v>66</v>
      </c>
      <c r="B84" s="19" t="s">
        <v>71</v>
      </c>
      <c r="C84" s="19" t="s">
        <v>59</v>
      </c>
      <c r="D84" s="20" t="str">
        <f>VLOOKUP(C84,klasyf!$A$1:$B$430,2,FALSE)</f>
        <v>Dotacje celowe z budżetu państwa na zadania własne</v>
      </c>
      <c r="E84" s="61"/>
      <c r="F84" s="61"/>
      <c r="G84" s="61">
        <f t="shared" si="1"/>
        <v>0</v>
      </c>
    </row>
    <row r="85" spans="1:7" s="11" customFormat="1" ht="12.75" customHeight="1" hidden="1">
      <c r="A85" s="22" t="s">
        <v>71</v>
      </c>
      <c r="B85" s="22"/>
      <c r="C85" s="22"/>
      <c r="D85" s="23" t="str">
        <f>VLOOKUP(A85,klasyf!$A$1:$B$430,2,FALSE)</f>
        <v>Pozostała działalność</v>
      </c>
      <c r="E85" s="95">
        <f>SUM(E82:E84)</f>
        <v>0</v>
      </c>
      <c r="F85" s="95">
        <f>SUM(F82:F84)</f>
        <v>0</v>
      </c>
      <c r="G85" s="95">
        <f t="shared" si="1"/>
        <v>0</v>
      </c>
    </row>
    <row r="86" spans="1:7" s="11" customFormat="1" ht="14.25" customHeight="1">
      <c r="A86" s="25" t="s">
        <v>66</v>
      </c>
      <c r="B86" s="25"/>
      <c r="C86" s="25"/>
      <c r="D86" s="96" t="str">
        <f>VLOOKUP(A86,klasyf!$A$1:$B$430,2,FALSE)</f>
        <v>Pomoc społeczna</v>
      </c>
      <c r="E86" s="58">
        <f>E85+E81+E78+E76</f>
        <v>131810</v>
      </c>
      <c r="F86" s="58">
        <f>F85+F81+F78+F76</f>
        <v>2583</v>
      </c>
      <c r="G86" s="58">
        <f t="shared" si="1"/>
        <v>134393</v>
      </c>
    </row>
    <row r="87" spans="1:7" s="18" customFormat="1" ht="12.75" hidden="1">
      <c r="A87" s="28" t="s">
        <v>74</v>
      </c>
      <c r="B87" s="28" t="s">
        <v>75</v>
      </c>
      <c r="C87" s="28" t="s">
        <v>59</v>
      </c>
      <c r="D87" s="29" t="str">
        <f>VLOOKUP(C87,klasyf!$A$1:$B$430,2,FALSE)</f>
        <v>Dotacje celowe z budżetu państwa na zadania własne</v>
      </c>
      <c r="E87" s="61"/>
      <c r="F87" s="61"/>
      <c r="G87" s="61">
        <f t="shared" si="1"/>
        <v>0</v>
      </c>
    </row>
    <row r="88" spans="1:7" s="11" customFormat="1" ht="12.75" customHeight="1" hidden="1">
      <c r="A88" s="22" t="s">
        <v>75</v>
      </c>
      <c r="B88" s="22"/>
      <c r="C88" s="22"/>
      <c r="D88" s="23" t="str">
        <f>VLOOKUP(A88,klasyf!$A$1:$B$430,2,FALSE)</f>
        <v>Pomoc materialna dla uczniów</v>
      </c>
      <c r="E88" s="95">
        <f>SUM(E87)</f>
        <v>0</v>
      </c>
      <c r="F88" s="95">
        <f>SUM(F87)</f>
        <v>0</v>
      </c>
      <c r="G88" s="95">
        <f t="shared" si="1"/>
        <v>0</v>
      </c>
    </row>
    <row r="89" spans="1:7" s="11" customFormat="1" ht="12.75" customHeight="1" hidden="1">
      <c r="A89" s="25" t="s">
        <v>74</v>
      </c>
      <c r="B89" s="25"/>
      <c r="C89" s="25"/>
      <c r="D89" s="26" t="str">
        <f>VLOOKUP(A89,klasyf!$A$1:$B$430,2,FALSE)</f>
        <v>Edukacyjna opieka wychowawcza</v>
      </c>
      <c r="E89" s="58">
        <f>E88</f>
        <v>0</v>
      </c>
      <c r="F89" s="58">
        <f>F88</f>
        <v>0</v>
      </c>
      <c r="G89" s="58">
        <f t="shared" si="1"/>
        <v>0</v>
      </c>
    </row>
    <row r="90" spans="1:7" s="18" customFormat="1" ht="12.75" hidden="1">
      <c r="A90" s="28" t="s">
        <v>76</v>
      </c>
      <c r="B90" s="28">
        <v>90001</v>
      </c>
      <c r="C90" s="28" t="s">
        <v>13</v>
      </c>
      <c r="D90" s="29" t="str">
        <f>VLOOKUP(C90,klasyf!$A$1:$B$430,2,FALSE)</f>
        <v>Otrzymane spadki, zapisy i darowizny w postaci pieniężnej</v>
      </c>
      <c r="E90" s="61"/>
      <c r="F90" s="61"/>
      <c r="G90" s="61">
        <f t="shared" si="1"/>
        <v>0</v>
      </c>
    </row>
    <row r="91" spans="1:7" s="11" customFormat="1" ht="12.75" customHeight="1" hidden="1">
      <c r="A91" s="50" t="s">
        <v>77</v>
      </c>
      <c r="B91" s="50"/>
      <c r="C91" s="50"/>
      <c r="D91" s="74" t="str">
        <f>VLOOKUP(A91,klasyf!$A$1:$B$430,2,FALSE)</f>
        <v>Gospodarka ściekowa i ochrona wód</v>
      </c>
      <c r="E91" s="75">
        <f>SUM(E90)</f>
        <v>0</v>
      </c>
      <c r="F91" s="75">
        <f>SUM(F90)</f>
        <v>0</v>
      </c>
      <c r="G91" s="97">
        <f t="shared" si="1"/>
        <v>0</v>
      </c>
    </row>
    <row r="92" spans="1:7" s="18" customFormat="1" ht="12.75" hidden="1">
      <c r="A92" s="19" t="s">
        <v>76</v>
      </c>
      <c r="B92" s="19" t="s">
        <v>78</v>
      </c>
      <c r="C92" s="19" t="s">
        <v>79</v>
      </c>
      <c r="D92" s="20" t="str">
        <f>VLOOKUP(C92,klasyf!$A$1:$B$430,2,FALSE)</f>
        <v>Wpływy z opłaty produktowej</v>
      </c>
      <c r="E92" s="68"/>
      <c r="F92" s="68"/>
      <c r="G92" s="61">
        <f t="shared" si="1"/>
        <v>0</v>
      </c>
    </row>
    <row r="93" spans="1:7" s="11" customFormat="1" ht="12.75" customHeight="1" hidden="1">
      <c r="A93" s="22" t="s">
        <v>78</v>
      </c>
      <c r="B93" s="22"/>
      <c r="C93" s="22"/>
      <c r="D93" s="23" t="str">
        <f>VLOOKUP(A93,klasyf!$A$1:$B$430,2,FALSE)</f>
        <v>Wpływy i podatki związane z gromadzeniem środków z opłat produktowych</v>
      </c>
      <c r="E93" s="62">
        <f>SUM(E92)</f>
        <v>0</v>
      </c>
      <c r="F93" s="62">
        <f>SUM(F92)</f>
        <v>0</v>
      </c>
      <c r="G93" s="95">
        <f t="shared" si="1"/>
        <v>0</v>
      </c>
    </row>
    <row r="94" spans="1:7" s="11" customFormat="1" ht="12.75" customHeight="1" hidden="1">
      <c r="A94" s="25" t="s">
        <v>76</v>
      </c>
      <c r="B94" s="25"/>
      <c r="C94" s="25"/>
      <c r="D94" s="26" t="str">
        <f>VLOOKUP(A94,klasyf!$A$1:$B$430,2,FALSE)</f>
        <v>Gospodarka komunalna i ochrona środowiska</v>
      </c>
      <c r="E94" s="58">
        <f>E93+E91</f>
        <v>0</v>
      </c>
      <c r="F94" s="58">
        <f>F93+F91</f>
        <v>0</v>
      </c>
      <c r="G94" s="58">
        <f t="shared" si="1"/>
        <v>0</v>
      </c>
    </row>
    <row r="95" spans="1:7" s="99" customFormat="1" ht="14.25" customHeight="1">
      <c r="A95" s="98" t="s">
        <v>80</v>
      </c>
      <c r="B95" s="98"/>
      <c r="C95" s="98"/>
      <c r="D95" s="98"/>
      <c r="E95" s="71">
        <f>E9+E14+E20+E26+E29+E55+E62+E68+E73+E86+E89+E94</f>
        <v>131810</v>
      </c>
      <c r="F95" s="71">
        <f>F9+F14+F20+F26+F29+F55+F62+F68+F73+F86+F89+F94</f>
        <v>14556</v>
      </c>
      <c r="G95" s="71">
        <f t="shared" si="1"/>
        <v>146366</v>
      </c>
    </row>
  </sheetData>
  <autoFilter ref="A4:G95"/>
  <mergeCells count="39">
    <mergeCell ref="A1:G1"/>
    <mergeCell ref="A8:C8"/>
    <mergeCell ref="A9:C9"/>
    <mergeCell ref="A13:C13"/>
    <mergeCell ref="A14:C14"/>
    <mergeCell ref="A19:C19"/>
    <mergeCell ref="A20:C20"/>
    <mergeCell ref="A22:C22"/>
    <mergeCell ref="A25:C25"/>
    <mergeCell ref="A26:C26"/>
    <mergeCell ref="A28:C28"/>
    <mergeCell ref="A29:C29"/>
    <mergeCell ref="A32:C32"/>
    <mergeCell ref="A38:C38"/>
    <mergeCell ref="A48:C48"/>
    <mergeCell ref="A51:C51"/>
    <mergeCell ref="A54:C54"/>
    <mergeCell ref="A55:C55"/>
    <mergeCell ref="A57:C57"/>
    <mergeCell ref="A59:C59"/>
    <mergeCell ref="A61:C61"/>
    <mergeCell ref="A62:C62"/>
    <mergeCell ref="A65:C65"/>
    <mergeCell ref="A67:C67"/>
    <mergeCell ref="A68:C68"/>
    <mergeCell ref="A70:C70"/>
    <mergeCell ref="A72:C72"/>
    <mergeCell ref="A73:C73"/>
    <mergeCell ref="A76:C76"/>
    <mergeCell ref="A78:C78"/>
    <mergeCell ref="A81:C81"/>
    <mergeCell ref="A85:C85"/>
    <mergeCell ref="A86:C86"/>
    <mergeCell ref="A88:C88"/>
    <mergeCell ref="A89:C89"/>
    <mergeCell ref="A91:C91"/>
    <mergeCell ref="A93:C93"/>
    <mergeCell ref="A94:C94"/>
    <mergeCell ref="A95:D95"/>
  </mergeCells>
  <printOptions/>
  <pageMargins left="0.9840277777777777" right="0.7875" top="1.2201388888888889" bottom="0.9840277777777777" header="0.5118055555555555" footer="0.5118055555555555"/>
  <pageSetup fitToHeight="1" fitToWidth="1" horizontalDpi="300" verticalDpi="300" orientation="portrait" paperSize="9"/>
  <headerFooter alignWithMargins="0">
    <oddHeader>&amp;RZałącznik nr 1
do Zarządzenia Nr 75/2009
 z dnia 12 listopada 2009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6"/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356" t="s">
        <v>518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6.5">
      <c r="A2" s="356" t="s">
        <v>519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</row>
    <row r="4" spans="1:11" ht="12.75">
      <c r="A4" s="189"/>
      <c r="B4" s="189"/>
      <c r="C4" s="189"/>
      <c r="D4" s="189"/>
      <c r="E4" s="189"/>
      <c r="F4" s="189"/>
      <c r="G4" s="189"/>
      <c r="H4" s="189"/>
      <c r="I4" s="189"/>
      <c r="K4" s="357" t="s">
        <v>508</v>
      </c>
    </row>
    <row r="5" spans="1:11" ht="15" customHeight="1">
      <c r="A5" s="349" t="s">
        <v>225</v>
      </c>
      <c r="B5" s="349" t="s">
        <v>520</v>
      </c>
      <c r="C5" s="350" t="s">
        <v>521</v>
      </c>
      <c r="D5" s="350" t="s">
        <v>522</v>
      </c>
      <c r="E5" s="350"/>
      <c r="F5" s="350"/>
      <c r="G5" s="350"/>
      <c r="H5" s="350" t="s">
        <v>523</v>
      </c>
      <c r="I5" s="350"/>
      <c r="J5" s="350" t="s">
        <v>524</v>
      </c>
      <c r="K5" s="350" t="s">
        <v>525</v>
      </c>
    </row>
    <row r="6" spans="1:11" ht="15" customHeight="1">
      <c r="A6" s="349"/>
      <c r="B6" s="349"/>
      <c r="C6" s="350"/>
      <c r="D6" s="350" t="s">
        <v>526</v>
      </c>
      <c r="E6" s="349" t="s">
        <v>457</v>
      </c>
      <c r="F6" s="349"/>
      <c r="G6" s="349"/>
      <c r="H6" s="350" t="s">
        <v>526</v>
      </c>
      <c r="I6" s="350" t="s">
        <v>527</v>
      </c>
      <c r="J6" s="350"/>
      <c r="K6" s="350"/>
    </row>
    <row r="7" spans="1:11" ht="18" customHeight="1">
      <c r="A7" s="349"/>
      <c r="B7" s="349"/>
      <c r="C7" s="350"/>
      <c r="D7" s="350"/>
      <c r="E7" s="350" t="s">
        <v>528</v>
      </c>
      <c r="F7" s="349" t="s">
        <v>457</v>
      </c>
      <c r="G7" s="349"/>
      <c r="H7" s="350"/>
      <c r="I7" s="350"/>
      <c r="J7" s="350"/>
      <c r="K7" s="350"/>
    </row>
    <row r="8" spans="1:11" ht="42" customHeight="1">
      <c r="A8" s="349"/>
      <c r="B8" s="349"/>
      <c r="C8" s="350"/>
      <c r="D8" s="350"/>
      <c r="E8" s="350"/>
      <c r="F8" s="358" t="s">
        <v>529</v>
      </c>
      <c r="G8" s="358" t="s">
        <v>530</v>
      </c>
      <c r="H8" s="350"/>
      <c r="I8" s="350"/>
      <c r="J8" s="350"/>
      <c r="K8" s="350"/>
    </row>
    <row r="9" spans="1:11" ht="7.5" customHeight="1">
      <c r="A9" s="196">
        <v>1</v>
      </c>
      <c r="B9" s="196">
        <v>2</v>
      </c>
      <c r="C9" s="196">
        <v>3</v>
      </c>
      <c r="D9" s="196">
        <v>4</v>
      </c>
      <c r="E9" s="196">
        <v>5</v>
      </c>
      <c r="F9" s="196">
        <v>6</v>
      </c>
      <c r="G9" s="196">
        <v>7</v>
      </c>
      <c r="H9" s="196">
        <v>8</v>
      </c>
      <c r="I9" s="196">
        <v>9</v>
      </c>
      <c r="J9" s="196">
        <v>10</v>
      </c>
      <c r="K9" s="196">
        <v>11</v>
      </c>
    </row>
    <row r="10" spans="1:11" ht="19.5" customHeight="1">
      <c r="A10" s="359" t="s">
        <v>531</v>
      </c>
      <c r="B10" s="351" t="s">
        <v>532</v>
      </c>
      <c r="C10" s="351"/>
      <c r="D10" s="351"/>
      <c r="E10" s="351"/>
      <c r="F10" s="351"/>
      <c r="G10" s="351"/>
      <c r="H10" s="351"/>
      <c r="I10" s="351"/>
      <c r="J10" s="351"/>
      <c r="K10" s="359" t="s">
        <v>475</v>
      </c>
    </row>
    <row r="11" spans="1:11" ht="19.5" customHeight="1">
      <c r="A11" s="360"/>
      <c r="B11" s="361" t="s">
        <v>463</v>
      </c>
      <c r="C11" s="352"/>
      <c r="D11" s="352"/>
      <c r="E11" s="352"/>
      <c r="F11" s="352"/>
      <c r="G11" s="352"/>
      <c r="H11" s="352"/>
      <c r="I11" s="352"/>
      <c r="J11" s="352"/>
      <c r="K11" s="360"/>
    </row>
    <row r="12" spans="1:11" ht="19.5" customHeight="1">
      <c r="A12" s="360"/>
      <c r="B12" s="362" t="s">
        <v>533</v>
      </c>
      <c r="C12" s="352"/>
      <c r="D12" s="352"/>
      <c r="E12" s="352"/>
      <c r="F12" s="352"/>
      <c r="G12" s="352"/>
      <c r="H12" s="352"/>
      <c r="I12" s="352"/>
      <c r="J12" s="352"/>
      <c r="K12" s="360" t="s">
        <v>475</v>
      </c>
    </row>
    <row r="13" spans="1:11" ht="19.5" customHeight="1">
      <c r="A13" s="360"/>
      <c r="B13" s="362" t="s">
        <v>534</v>
      </c>
      <c r="C13" s="352"/>
      <c r="D13" s="352"/>
      <c r="E13" s="352"/>
      <c r="F13" s="352"/>
      <c r="G13" s="352"/>
      <c r="H13" s="352"/>
      <c r="I13" s="352"/>
      <c r="J13" s="352"/>
      <c r="K13" s="360" t="s">
        <v>475</v>
      </c>
    </row>
    <row r="14" spans="1:11" ht="19.5" customHeight="1">
      <c r="A14" s="360"/>
      <c r="B14" s="362" t="s">
        <v>535</v>
      </c>
      <c r="C14" s="352"/>
      <c r="D14" s="352"/>
      <c r="E14" s="352"/>
      <c r="F14" s="352"/>
      <c r="G14" s="352"/>
      <c r="H14" s="352"/>
      <c r="I14" s="352"/>
      <c r="J14" s="352"/>
      <c r="K14" s="360" t="s">
        <v>475</v>
      </c>
    </row>
    <row r="15" spans="1:11" ht="19.5" customHeight="1">
      <c r="A15" s="363"/>
      <c r="B15" s="364" t="s">
        <v>536</v>
      </c>
      <c r="C15" s="353"/>
      <c r="D15" s="353"/>
      <c r="E15" s="353"/>
      <c r="F15" s="353"/>
      <c r="G15" s="353"/>
      <c r="H15" s="353"/>
      <c r="I15" s="353"/>
      <c r="J15" s="353"/>
      <c r="K15" s="363" t="s">
        <v>475</v>
      </c>
    </row>
    <row r="16" spans="1:11" ht="19.5" customHeight="1">
      <c r="A16" s="359" t="s">
        <v>537</v>
      </c>
      <c r="B16" s="351" t="s">
        <v>538</v>
      </c>
      <c r="C16" s="351"/>
      <c r="D16" s="351"/>
      <c r="E16" s="351"/>
      <c r="F16" s="359" t="s">
        <v>475</v>
      </c>
      <c r="G16" s="351"/>
      <c r="H16" s="351"/>
      <c r="I16" s="351"/>
      <c r="J16" s="351"/>
      <c r="K16" s="359" t="s">
        <v>475</v>
      </c>
    </row>
    <row r="17" spans="1:11" ht="19.5" customHeight="1">
      <c r="A17" s="360"/>
      <c r="B17" s="361" t="s">
        <v>463</v>
      </c>
      <c r="C17" s="352"/>
      <c r="D17" s="352"/>
      <c r="E17" s="352"/>
      <c r="F17" s="360"/>
      <c r="G17" s="352"/>
      <c r="H17" s="352"/>
      <c r="I17" s="352"/>
      <c r="J17" s="352"/>
      <c r="K17" s="360"/>
    </row>
    <row r="18" spans="1:11" ht="19.5" customHeight="1">
      <c r="A18" s="360"/>
      <c r="B18" s="362" t="s">
        <v>533</v>
      </c>
      <c r="C18" s="352"/>
      <c r="D18" s="352"/>
      <c r="E18" s="352"/>
      <c r="F18" s="360" t="s">
        <v>475</v>
      </c>
      <c r="G18" s="352"/>
      <c r="H18" s="352"/>
      <c r="I18" s="352"/>
      <c r="J18" s="352"/>
      <c r="K18" s="360" t="s">
        <v>475</v>
      </c>
    </row>
    <row r="19" spans="1:11" ht="19.5" customHeight="1">
      <c r="A19" s="360"/>
      <c r="B19" s="362" t="s">
        <v>534</v>
      </c>
      <c r="C19" s="352"/>
      <c r="D19" s="352"/>
      <c r="E19" s="352"/>
      <c r="F19" s="360" t="s">
        <v>475</v>
      </c>
      <c r="G19" s="352"/>
      <c r="H19" s="352"/>
      <c r="I19" s="352"/>
      <c r="J19" s="352"/>
      <c r="K19" s="360" t="s">
        <v>475</v>
      </c>
    </row>
    <row r="20" spans="1:11" ht="19.5" customHeight="1">
      <c r="A20" s="360"/>
      <c r="B20" s="362" t="s">
        <v>535</v>
      </c>
      <c r="C20" s="352"/>
      <c r="D20" s="352"/>
      <c r="E20" s="352"/>
      <c r="F20" s="360" t="s">
        <v>475</v>
      </c>
      <c r="G20" s="352"/>
      <c r="H20" s="352"/>
      <c r="I20" s="352"/>
      <c r="J20" s="352"/>
      <c r="K20" s="360" t="s">
        <v>475</v>
      </c>
    </row>
    <row r="21" spans="1:11" ht="19.5" customHeight="1">
      <c r="A21" s="363"/>
      <c r="B21" s="364" t="s">
        <v>536</v>
      </c>
      <c r="C21" s="353"/>
      <c r="D21" s="353"/>
      <c r="E21" s="353"/>
      <c r="F21" s="363" t="s">
        <v>475</v>
      </c>
      <c r="G21" s="353"/>
      <c r="H21" s="353"/>
      <c r="I21" s="353"/>
      <c r="J21" s="353"/>
      <c r="K21" s="363" t="s">
        <v>475</v>
      </c>
    </row>
    <row r="22" spans="1:11" ht="19.5" customHeight="1">
      <c r="A22" s="359" t="s">
        <v>539</v>
      </c>
      <c r="B22" s="252" t="s">
        <v>540</v>
      </c>
      <c r="C22" s="351"/>
      <c r="D22" s="351"/>
      <c r="E22" s="360"/>
      <c r="F22" s="360" t="s">
        <v>475</v>
      </c>
      <c r="G22" s="360" t="s">
        <v>475</v>
      </c>
      <c r="H22" s="351"/>
      <c r="I22" s="360" t="s">
        <v>475</v>
      </c>
      <c r="J22" s="351"/>
      <c r="K22" s="351"/>
    </row>
    <row r="23" spans="1:11" ht="19.5" customHeight="1">
      <c r="A23" s="352"/>
      <c r="B23" s="361" t="s">
        <v>463</v>
      </c>
      <c r="C23" s="352"/>
      <c r="D23" s="352"/>
      <c r="E23" s="360"/>
      <c r="F23" s="360"/>
      <c r="G23" s="360"/>
      <c r="H23" s="352"/>
      <c r="I23" s="360"/>
      <c r="J23" s="352"/>
      <c r="K23" s="352"/>
    </row>
    <row r="24" spans="1:11" ht="19.5" customHeight="1">
      <c r="A24" s="352"/>
      <c r="B24" s="362" t="s">
        <v>533</v>
      </c>
      <c r="C24" s="352"/>
      <c r="D24" s="352"/>
      <c r="E24" s="360"/>
      <c r="F24" s="360" t="s">
        <v>475</v>
      </c>
      <c r="G24" s="360" t="s">
        <v>475</v>
      </c>
      <c r="H24" s="352"/>
      <c r="I24" s="360" t="s">
        <v>475</v>
      </c>
      <c r="J24" s="352"/>
      <c r="K24" s="352"/>
    </row>
    <row r="25" spans="1:11" ht="19.5" customHeight="1">
      <c r="A25" s="352"/>
      <c r="B25" s="362" t="s">
        <v>534</v>
      </c>
      <c r="C25" s="352"/>
      <c r="D25" s="352"/>
      <c r="E25" s="360"/>
      <c r="F25" s="360" t="s">
        <v>475</v>
      </c>
      <c r="G25" s="360" t="s">
        <v>475</v>
      </c>
      <c r="H25" s="352"/>
      <c r="I25" s="360" t="s">
        <v>475</v>
      </c>
      <c r="J25" s="352"/>
      <c r="K25" s="352"/>
    </row>
    <row r="26" spans="1:11" ht="19.5" customHeight="1">
      <c r="A26" s="352"/>
      <c r="B26" s="362" t="s">
        <v>535</v>
      </c>
      <c r="C26" s="352"/>
      <c r="D26" s="352"/>
      <c r="E26" s="360"/>
      <c r="F26" s="360" t="s">
        <v>475</v>
      </c>
      <c r="G26" s="360" t="s">
        <v>475</v>
      </c>
      <c r="H26" s="352"/>
      <c r="I26" s="360" t="s">
        <v>475</v>
      </c>
      <c r="J26" s="352"/>
      <c r="K26" s="352"/>
    </row>
    <row r="27" spans="1:11" ht="19.5" customHeight="1">
      <c r="A27" s="353"/>
      <c r="B27" s="364" t="s">
        <v>536</v>
      </c>
      <c r="C27" s="353"/>
      <c r="D27" s="353"/>
      <c r="E27" s="363"/>
      <c r="F27" s="363" t="s">
        <v>475</v>
      </c>
      <c r="G27" s="363" t="s">
        <v>475</v>
      </c>
      <c r="H27" s="353"/>
      <c r="I27" s="363" t="s">
        <v>475</v>
      </c>
      <c r="J27" s="353"/>
      <c r="K27" s="353"/>
    </row>
    <row r="28" spans="1:11" s="7" customFormat="1" ht="19.5" customHeight="1">
      <c r="A28" s="365" t="s">
        <v>222</v>
      </c>
      <c r="B28" s="365"/>
      <c r="C28" s="366"/>
      <c r="D28" s="366"/>
      <c r="E28" s="366"/>
      <c r="F28" s="366"/>
      <c r="G28" s="366"/>
      <c r="H28" s="366"/>
      <c r="I28" s="366"/>
      <c r="J28" s="366"/>
      <c r="K28" s="366"/>
    </row>
    <row r="29" ht="4.5" customHeight="1"/>
    <row r="30" ht="12.75" customHeight="1">
      <c r="A30" s="367" t="s">
        <v>541</v>
      </c>
    </row>
    <row r="31" ht="12.75">
      <c r="A31" s="367" t="s">
        <v>542</v>
      </c>
    </row>
    <row r="32" ht="12.75">
      <c r="A32" s="367" t="s">
        <v>543</v>
      </c>
    </row>
    <row r="33" ht="12.75">
      <c r="A33" s="367" t="s">
        <v>544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K5:K8"/>
    <mergeCell ref="D6:D8"/>
    <mergeCell ref="E6:G6"/>
    <mergeCell ref="H6:H8"/>
    <mergeCell ref="I6:I8"/>
    <mergeCell ref="E7:E8"/>
    <mergeCell ref="F7:G7"/>
    <mergeCell ref="A28:B28"/>
  </mergeCells>
  <printOptions horizontalCentered="1"/>
  <pageMargins left="0.5118055555555555" right="0.5118055555555555" top="0.8902777777777777" bottom="0.6298611111111111" header="0.5118055555555555" footer="0.5118055555555555"/>
  <pageSetup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7"/>
  <dimension ref="A1:J15"/>
  <sheetViews>
    <sheetView workbookViewId="0" topLeftCell="A1">
      <selection activeCell="J6" sqref="J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68" t="s">
        <v>545</v>
      </c>
      <c r="B1" s="368"/>
      <c r="C1" s="368"/>
      <c r="D1" s="368"/>
      <c r="E1" s="368"/>
      <c r="F1" s="368"/>
      <c r="G1" s="368"/>
    </row>
    <row r="2" spans="5:7" ht="19.5" customHeight="1">
      <c r="E2" s="245"/>
      <c r="F2" s="245"/>
      <c r="G2" s="245"/>
    </row>
    <row r="3" spans="5:7" ht="19.5" customHeight="1">
      <c r="E3" s="189"/>
      <c r="F3" s="189"/>
      <c r="G3" s="369" t="s">
        <v>508</v>
      </c>
    </row>
    <row r="4" spans="1:7" ht="19.5" customHeight="1">
      <c r="A4" s="349" t="s">
        <v>225</v>
      </c>
      <c r="B4" s="349" t="s">
        <v>182</v>
      </c>
      <c r="C4" s="349" t="s">
        <v>183</v>
      </c>
      <c r="D4" s="349" t="s">
        <v>546</v>
      </c>
      <c r="E4" s="350" t="s">
        <v>547</v>
      </c>
      <c r="F4" s="350" t="s">
        <v>548</v>
      </c>
      <c r="G4" s="350" t="s">
        <v>549</v>
      </c>
    </row>
    <row r="5" spans="1:7" ht="19.5" customHeight="1">
      <c r="A5" s="349"/>
      <c r="B5" s="349"/>
      <c r="C5" s="349"/>
      <c r="D5" s="349"/>
      <c r="E5" s="350"/>
      <c r="F5" s="350"/>
      <c r="G5" s="350"/>
    </row>
    <row r="6" spans="1:7" ht="19.5" customHeight="1">
      <c r="A6" s="349"/>
      <c r="B6" s="349"/>
      <c r="C6" s="349"/>
      <c r="D6" s="349"/>
      <c r="E6" s="350"/>
      <c r="F6" s="350"/>
      <c r="G6" s="350"/>
    </row>
    <row r="7" spans="1:10" ht="7.5" customHeight="1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J7" s="370"/>
    </row>
    <row r="8" spans="1:7" ht="30" customHeight="1">
      <c r="A8" s="371"/>
      <c r="B8" s="371"/>
      <c r="C8" s="371"/>
      <c r="D8" s="371"/>
      <c r="E8" s="371"/>
      <c r="F8" s="371"/>
      <c r="G8" s="371"/>
    </row>
    <row r="9" spans="1:7" ht="30" customHeight="1">
      <c r="A9" s="372"/>
      <c r="B9" s="372"/>
      <c r="C9" s="372"/>
      <c r="D9" s="372"/>
      <c r="E9" s="372"/>
      <c r="F9" s="372"/>
      <c r="G9" s="372"/>
    </row>
    <row r="10" spans="1:10" ht="30" customHeight="1">
      <c r="A10" s="372"/>
      <c r="B10" s="372"/>
      <c r="C10" s="372"/>
      <c r="D10" s="372"/>
      <c r="E10" s="372"/>
      <c r="F10" s="372"/>
      <c r="G10" s="372"/>
      <c r="J10" s="370"/>
    </row>
    <row r="11" spans="1:7" ht="30" customHeight="1">
      <c r="A11" s="372"/>
      <c r="B11" s="372"/>
      <c r="C11" s="372"/>
      <c r="D11" s="372"/>
      <c r="E11" s="372"/>
      <c r="F11" s="372"/>
      <c r="G11" s="372"/>
    </row>
    <row r="12" spans="1:7" ht="30" customHeight="1">
      <c r="A12" s="373"/>
      <c r="B12" s="373"/>
      <c r="C12" s="373"/>
      <c r="D12" s="373"/>
      <c r="E12" s="373"/>
      <c r="F12" s="373"/>
      <c r="G12" s="373"/>
    </row>
    <row r="13" spans="1:10" s="189" customFormat="1" ht="30" customHeight="1">
      <c r="A13" s="365" t="s">
        <v>222</v>
      </c>
      <c r="B13" s="365"/>
      <c r="C13" s="365"/>
      <c r="D13" s="365"/>
      <c r="E13" s="365"/>
      <c r="F13" s="374"/>
      <c r="G13" s="374"/>
      <c r="J13" s="370"/>
    </row>
    <row r="15" ht="12.75">
      <c r="A15" s="345" t="s">
        <v>550</v>
      </c>
    </row>
  </sheetData>
  <mergeCells count="9">
    <mergeCell ref="A1:G1"/>
    <mergeCell ref="A4:A6"/>
    <mergeCell ref="B4:B6"/>
    <mergeCell ref="C4:C6"/>
    <mergeCell ref="D4:D6"/>
    <mergeCell ref="E4:E6"/>
    <mergeCell ref="F4:F6"/>
    <mergeCell ref="G4:G6"/>
    <mergeCell ref="A13:E13"/>
  </mergeCells>
  <printOptions horizontalCentered="1"/>
  <pageMargins left="0.39375" right="0.39375" top="2.2201388888888887" bottom="0.9840277777777777" header="0.5118055555555555" footer="0.5118055555555555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8"/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189" customWidth="1"/>
    <col min="2" max="2" width="8.125" style="189" customWidth="1"/>
    <col min="3" max="3" width="9.875" style="189" customWidth="1"/>
    <col min="4" max="4" width="5.75390625" style="189" customWidth="1"/>
    <col min="5" max="5" width="41.625" style="189" customWidth="1"/>
    <col min="6" max="6" width="22.375" style="189" customWidth="1"/>
    <col min="7" max="16384" width="9.125" style="189" customWidth="1"/>
  </cols>
  <sheetData>
    <row r="1" spans="1:6" ht="19.5" customHeight="1">
      <c r="A1" s="3" t="s">
        <v>551</v>
      </c>
      <c r="B1" s="3"/>
      <c r="C1" s="3"/>
      <c r="D1" s="3"/>
      <c r="E1" s="3"/>
      <c r="F1" s="3"/>
    </row>
    <row r="2" spans="5:6" ht="19.5" customHeight="1">
      <c r="E2" s="245"/>
      <c r="F2" s="245"/>
    </row>
    <row r="3" ht="19.5" customHeight="1">
      <c r="F3" s="369" t="s">
        <v>508</v>
      </c>
    </row>
    <row r="4" spans="1:6" ht="19.5" customHeight="1">
      <c r="A4" s="349" t="s">
        <v>225</v>
      </c>
      <c r="B4" s="349" t="s">
        <v>182</v>
      </c>
      <c r="C4" s="349" t="s">
        <v>183</v>
      </c>
      <c r="D4" s="349" t="s">
        <v>546</v>
      </c>
      <c r="E4" s="349" t="s">
        <v>552</v>
      </c>
      <c r="F4" s="349" t="s">
        <v>553</v>
      </c>
    </row>
    <row r="5" spans="1:6" ht="7.5" customHeight="1">
      <c r="A5" s="196">
        <v>1</v>
      </c>
      <c r="B5" s="196">
        <v>2</v>
      </c>
      <c r="C5" s="196">
        <v>3</v>
      </c>
      <c r="D5" s="196">
        <v>4</v>
      </c>
      <c r="E5" s="196">
        <v>5</v>
      </c>
      <c r="F5" s="196">
        <v>6</v>
      </c>
    </row>
    <row r="6" spans="1:6" ht="30" customHeight="1">
      <c r="A6" s="375"/>
      <c r="B6" s="375"/>
      <c r="C6" s="375"/>
      <c r="D6" s="375"/>
      <c r="E6" s="375"/>
      <c r="F6" s="375"/>
    </row>
    <row r="7" spans="1:6" ht="30" customHeight="1">
      <c r="A7" s="376"/>
      <c r="B7" s="376"/>
      <c r="C7" s="376"/>
      <c r="D7" s="376"/>
      <c r="E7" s="376"/>
      <c r="F7" s="376"/>
    </row>
    <row r="8" spans="1:6" ht="30" customHeight="1">
      <c r="A8" s="376"/>
      <c r="B8" s="376"/>
      <c r="C8" s="376"/>
      <c r="D8" s="376"/>
      <c r="E8" s="376"/>
      <c r="F8" s="376"/>
    </row>
    <row r="9" spans="1:6" ht="30" customHeight="1">
      <c r="A9" s="377"/>
      <c r="B9" s="377"/>
      <c r="C9" s="377"/>
      <c r="D9" s="377"/>
      <c r="E9" s="377"/>
      <c r="F9" s="377"/>
    </row>
    <row r="10" spans="1:6" ht="30" customHeight="1">
      <c r="A10" s="365" t="s">
        <v>222</v>
      </c>
      <c r="B10" s="365"/>
      <c r="C10" s="365"/>
      <c r="D10" s="365"/>
      <c r="E10" s="365"/>
      <c r="F10" s="374"/>
    </row>
    <row r="12" ht="12.75">
      <c r="A12" s="367" t="s">
        <v>554</v>
      </c>
    </row>
    <row r="13" ht="12.75">
      <c r="A13" s="345" t="s">
        <v>555</v>
      </c>
    </row>
    <row r="15" ht="12.75">
      <c r="A15" s="345" t="s">
        <v>550</v>
      </c>
    </row>
  </sheetData>
  <mergeCells count="2">
    <mergeCell ref="A1:F1"/>
    <mergeCell ref="A10:E10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9"/>
  <dimension ref="A1:J28"/>
  <sheetViews>
    <sheetView workbookViewId="0" topLeftCell="A1">
      <selection activeCell="A21" sqref="A21"/>
    </sheetView>
  </sheetViews>
  <sheetFormatPr defaultColWidth="9.00390625" defaultRowHeight="12.75"/>
  <cols>
    <col min="1" max="1" width="5.25390625" style="189" customWidth="1"/>
    <col min="2" max="2" width="63.125" style="189" customWidth="1"/>
    <col min="3" max="3" width="17.75390625" style="189" customWidth="1"/>
    <col min="4" max="16384" width="9.125" style="189" customWidth="1"/>
  </cols>
  <sheetData>
    <row r="1" spans="1:10" ht="19.5" customHeight="1">
      <c r="A1" s="314" t="s">
        <v>556</v>
      </c>
      <c r="B1" s="314"/>
      <c r="C1" s="314"/>
      <c r="D1" s="245"/>
      <c r="E1" s="245"/>
      <c r="F1" s="245"/>
      <c r="G1" s="245"/>
      <c r="H1" s="245"/>
      <c r="I1" s="245"/>
      <c r="J1" s="245"/>
    </row>
    <row r="2" spans="1:7" ht="19.5" customHeight="1">
      <c r="A2" s="314" t="s">
        <v>557</v>
      </c>
      <c r="B2" s="314"/>
      <c r="C2" s="314"/>
      <c r="D2" s="245"/>
      <c r="E2" s="245"/>
      <c r="F2" s="245"/>
      <c r="G2" s="245"/>
    </row>
    <row r="4" ht="12.75">
      <c r="C4" s="357" t="s">
        <v>508</v>
      </c>
    </row>
    <row r="5" spans="1:10" ht="19.5" customHeight="1">
      <c r="A5" s="349" t="s">
        <v>225</v>
      </c>
      <c r="B5" s="349" t="s">
        <v>520</v>
      </c>
      <c r="C5" s="349" t="s">
        <v>558</v>
      </c>
      <c r="D5" s="378"/>
      <c r="E5" s="378"/>
      <c r="F5" s="378"/>
      <c r="G5" s="378"/>
      <c r="H5" s="378"/>
      <c r="I5" s="379"/>
      <c r="J5" s="379"/>
    </row>
    <row r="6" spans="1:10" ht="19.5" customHeight="1">
      <c r="A6" s="365" t="s">
        <v>531</v>
      </c>
      <c r="B6" s="380" t="s">
        <v>559</v>
      </c>
      <c r="C6" s="365"/>
      <c r="D6" s="378"/>
      <c r="E6" s="378"/>
      <c r="F6" s="378"/>
      <c r="G6" s="378"/>
      <c r="H6" s="378"/>
      <c r="I6" s="379"/>
      <c r="J6" s="379"/>
    </row>
    <row r="7" spans="1:10" ht="19.5" customHeight="1">
      <c r="A7" s="365" t="s">
        <v>537</v>
      </c>
      <c r="B7" s="380" t="s">
        <v>560</v>
      </c>
      <c r="C7" s="365"/>
      <c r="D7" s="378"/>
      <c r="E7" s="378"/>
      <c r="F7" s="378"/>
      <c r="G7" s="378"/>
      <c r="H7" s="378"/>
      <c r="I7" s="379"/>
      <c r="J7" s="379"/>
    </row>
    <row r="8" spans="1:10" ht="19.5" customHeight="1">
      <c r="A8" s="381" t="s">
        <v>533</v>
      </c>
      <c r="B8" s="382"/>
      <c r="C8" s="381"/>
      <c r="D8" s="378"/>
      <c r="E8" s="378"/>
      <c r="F8" s="378"/>
      <c r="G8" s="378"/>
      <c r="H8" s="378"/>
      <c r="I8" s="379"/>
      <c r="J8" s="379"/>
    </row>
    <row r="9" spans="1:10" ht="19.5" customHeight="1">
      <c r="A9" s="383" t="s">
        <v>534</v>
      </c>
      <c r="B9" s="384"/>
      <c r="C9" s="383"/>
      <c r="D9" s="378"/>
      <c r="E9" s="378"/>
      <c r="F9" s="378"/>
      <c r="G9" s="378"/>
      <c r="H9" s="378"/>
      <c r="I9" s="379"/>
      <c r="J9" s="379"/>
    </row>
    <row r="10" spans="1:10" ht="19.5" customHeight="1">
      <c r="A10" s="385" t="s">
        <v>535</v>
      </c>
      <c r="B10" s="386"/>
      <c r="C10" s="385"/>
      <c r="D10" s="378"/>
      <c r="E10" s="378"/>
      <c r="F10" s="378"/>
      <c r="G10" s="378"/>
      <c r="H10" s="378"/>
      <c r="I10" s="379"/>
      <c r="J10" s="379"/>
    </row>
    <row r="11" spans="1:10" ht="19.5" customHeight="1">
      <c r="A11" s="365" t="s">
        <v>539</v>
      </c>
      <c r="B11" s="380" t="s">
        <v>523</v>
      </c>
      <c r="C11" s="365"/>
      <c r="D11" s="378"/>
      <c r="E11" s="378"/>
      <c r="F11" s="378"/>
      <c r="G11" s="378"/>
      <c r="H11" s="378"/>
      <c r="I11" s="379"/>
      <c r="J11" s="379"/>
    </row>
    <row r="12" spans="1:10" ht="19.5" customHeight="1">
      <c r="A12" s="359" t="s">
        <v>533</v>
      </c>
      <c r="B12" s="387" t="s">
        <v>498</v>
      </c>
      <c r="C12" s="359"/>
      <c r="D12" s="378"/>
      <c r="E12" s="378"/>
      <c r="F12" s="378"/>
      <c r="G12" s="378"/>
      <c r="H12" s="378"/>
      <c r="I12" s="379"/>
      <c r="J12" s="379"/>
    </row>
    <row r="13" spans="1:10" ht="15" customHeight="1">
      <c r="A13" s="383"/>
      <c r="B13" s="384"/>
      <c r="C13" s="383"/>
      <c r="D13" s="378"/>
      <c r="E13" s="378"/>
      <c r="F13" s="378"/>
      <c r="G13" s="378"/>
      <c r="H13" s="378"/>
      <c r="I13" s="379"/>
      <c r="J13" s="379"/>
    </row>
    <row r="14" spans="1:10" ht="15" customHeight="1">
      <c r="A14" s="383"/>
      <c r="B14" s="384"/>
      <c r="C14" s="383"/>
      <c r="D14" s="378"/>
      <c r="E14" s="378"/>
      <c r="F14" s="378"/>
      <c r="G14" s="378"/>
      <c r="H14" s="378"/>
      <c r="I14" s="379"/>
      <c r="J14" s="379"/>
    </row>
    <row r="15" spans="1:10" ht="19.5" customHeight="1">
      <c r="A15" s="383" t="s">
        <v>534</v>
      </c>
      <c r="B15" s="384" t="s">
        <v>499</v>
      </c>
      <c r="C15" s="383"/>
      <c r="D15" s="378"/>
      <c r="E15" s="378"/>
      <c r="F15" s="378"/>
      <c r="G15" s="378"/>
      <c r="H15" s="378"/>
      <c r="I15" s="379"/>
      <c r="J15" s="379"/>
    </row>
    <row r="16" spans="1:10" ht="15">
      <c r="A16" s="383"/>
      <c r="B16" s="388"/>
      <c r="C16" s="383"/>
      <c r="D16" s="378"/>
      <c r="E16" s="378"/>
      <c r="F16" s="378"/>
      <c r="G16" s="378"/>
      <c r="H16" s="378"/>
      <c r="I16" s="379"/>
      <c r="J16" s="379"/>
    </row>
    <row r="17" spans="1:10" ht="15" customHeight="1">
      <c r="A17" s="385"/>
      <c r="B17" s="389"/>
      <c r="C17" s="385"/>
      <c r="D17" s="378"/>
      <c r="E17" s="378"/>
      <c r="F17" s="378"/>
      <c r="G17" s="378"/>
      <c r="H17" s="378"/>
      <c r="I17" s="379"/>
      <c r="J17" s="379"/>
    </row>
    <row r="18" spans="1:10" ht="19.5" customHeight="1">
      <c r="A18" s="365" t="s">
        <v>561</v>
      </c>
      <c r="B18" s="380" t="s">
        <v>562</v>
      </c>
      <c r="C18" s="365"/>
      <c r="D18" s="378"/>
      <c r="E18" s="378"/>
      <c r="F18" s="378"/>
      <c r="G18" s="378"/>
      <c r="H18" s="378"/>
      <c r="I18" s="379"/>
      <c r="J18" s="379"/>
    </row>
    <row r="19" spans="1:10" ht="15">
      <c r="A19" s="378"/>
      <c r="B19" s="378"/>
      <c r="C19" s="378"/>
      <c r="D19" s="378"/>
      <c r="E19" s="378"/>
      <c r="F19" s="378"/>
      <c r="G19" s="378"/>
      <c r="H19" s="378"/>
      <c r="I19" s="379"/>
      <c r="J19" s="379"/>
    </row>
    <row r="20" spans="1:3" s="391" customFormat="1" ht="12.75">
      <c r="A20" s="390" t="s">
        <v>563</v>
      </c>
      <c r="B20" s="390"/>
      <c r="C20" s="390"/>
    </row>
    <row r="21" spans="1:10" ht="15">
      <c r="A21" s="378"/>
      <c r="B21" s="378"/>
      <c r="C21" s="378"/>
      <c r="D21" s="378"/>
      <c r="E21" s="378"/>
      <c r="F21" s="378"/>
      <c r="G21" s="378"/>
      <c r="H21" s="378"/>
      <c r="I21" s="379"/>
      <c r="J21" s="379"/>
    </row>
    <row r="22" spans="1:10" ht="15">
      <c r="A22" s="378"/>
      <c r="B22" s="378"/>
      <c r="C22" s="378"/>
      <c r="D22" s="378"/>
      <c r="E22" s="378"/>
      <c r="F22" s="378"/>
      <c r="G22" s="378"/>
      <c r="H22" s="378"/>
      <c r="I22" s="379"/>
      <c r="J22" s="379"/>
    </row>
    <row r="23" spans="1:10" ht="15">
      <c r="A23" s="378"/>
      <c r="B23" s="378"/>
      <c r="C23" s="378"/>
      <c r="D23" s="378"/>
      <c r="E23" s="378"/>
      <c r="F23" s="378"/>
      <c r="G23" s="378"/>
      <c r="H23" s="378"/>
      <c r="I23" s="379"/>
      <c r="J23" s="379"/>
    </row>
    <row r="24" spans="1:10" ht="15">
      <c r="A24" s="378"/>
      <c r="B24" s="378"/>
      <c r="C24" s="378"/>
      <c r="D24" s="378"/>
      <c r="E24" s="378"/>
      <c r="F24" s="378"/>
      <c r="G24" s="378"/>
      <c r="H24" s="378"/>
      <c r="I24" s="379"/>
      <c r="J24" s="379"/>
    </row>
    <row r="25" spans="1:10" ht="15">
      <c r="A25" s="379"/>
      <c r="B25" s="379"/>
      <c r="C25" s="379"/>
      <c r="D25" s="379"/>
      <c r="E25" s="379"/>
      <c r="F25" s="379"/>
      <c r="G25" s="379"/>
      <c r="H25" s="379"/>
      <c r="I25" s="379"/>
      <c r="J25" s="379"/>
    </row>
    <row r="26" spans="1:10" ht="15">
      <c r="A26" s="379"/>
      <c r="B26" s="379"/>
      <c r="C26" s="379"/>
      <c r="D26" s="379"/>
      <c r="E26" s="379"/>
      <c r="F26" s="379"/>
      <c r="G26" s="379"/>
      <c r="H26" s="379"/>
      <c r="I26" s="379"/>
      <c r="J26" s="379"/>
    </row>
    <row r="27" spans="1:10" ht="15">
      <c r="A27" s="379"/>
      <c r="B27" s="379"/>
      <c r="C27" s="379"/>
      <c r="D27" s="379"/>
      <c r="E27" s="379"/>
      <c r="F27" s="379"/>
      <c r="G27" s="379"/>
      <c r="H27" s="379"/>
      <c r="I27" s="379"/>
      <c r="J27" s="379"/>
    </row>
    <row r="28" spans="1:10" ht="15">
      <c r="A28" s="379"/>
      <c r="B28" s="379"/>
      <c r="C28" s="379"/>
      <c r="D28" s="379"/>
      <c r="E28" s="379"/>
      <c r="F28" s="379"/>
      <c r="G28" s="379"/>
      <c r="H28" s="379"/>
      <c r="I28" s="379"/>
      <c r="J28" s="379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5" footer="0.5118055555555555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30"/>
  <dimension ref="A1:F13"/>
  <sheetViews>
    <sheetView workbookViewId="0" topLeftCell="C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7.25">
      <c r="A1" s="314" t="s">
        <v>564</v>
      </c>
      <c r="B1" s="314"/>
      <c r="C1" s="314"/>
      <c r="D1" s="314"/>
      <c r="E1" s="314"/>
      <c r="F1" s="314"/>
    </row>
    <row r="2" spans="1:6" ht="15" customHeight="1">
      <c r="A2" s="245"/>
      <c r="B2" s="245"/>
      <c r="C2" s="245"/>
      <c r="D2" s="245"/>
      <c r="E2" s="245"/>
      <c r="F2" s="245"/>
    </row>
    <row r="3" spans="1:6" ht="12.75">
      <c r="A3" s="189"/>
      <c r="B3" s="189"/>
      <c r="C3" s="189"/>
      <c r="D3" s="189"/>
      <c r="E3" s="189"/>
      <c r="F3" s="392" t="s">
        <v>508</v>
      </c>
    </row>
    <row r="4" spans="1:6" s="394" customFormat="1" ht="19.5" customHeight="1">
      <c r="A4" s="393" t="s">
        <v>225</v>
      </c>
      <c r="B4" s="393" t="s">
        <v>182</v>
      </c>
      <c r="C4" s="393" t="s">
        <v>183</v>
      </c>
      <c r="D4" s="393" t="s">
        <v>184</v>
      </c>
      <c r="E4" s="393" t="s">
        <v>565</v>
      </c>
      <c r="F4" s="393" t="s">
        <v>566</v>
      </c>
    </row>
    <row r="5" spans="1:6" ht="7.5" customHeight="1">
      <c r="A5" s="196">
        <v>1</v>
      </c>
      <c r="B5" s="196">
        <v>2</v>
      </c>
      <c r="C5" s="196">
        <v>3</v>
      </c>
      <c r="D5" s="196">
        <v>4</v>
      </c>
      <c r="E5" s="196">
        <v>5</v>
      </c>
      <c r="F5" s="196">
        <v>6</v>
      </c>
    </row>
    <row r="6" spans="1:6" ht="30" customHeight="1">
      <c r="A6" s="351"/>
      <c r="B6" s="351"/>
      <c r="C6" s="351"/>
      <c r="D6" s="351"/>
      <c r="E6" s="351"/>
      <c r="F6" s="351"/>
    </row>
    <row r="7" spans="1:6" ht="30" customHeight="1">
      <c r="A7" s="352"/>
      <c r="B7" s="352"/>
      <c r="C7" s="352"/>
      <c r="D7" s="352"/>
      <c r="E7" s="352"/>
      <c r="F7" s="352"/>
    </row>
    <row r="8" spans="1:6" ht="30" customHeight="1">
      <c r="A8" s="352"/>
      <c r="B8" s="352"/>
      <c r="C8" s="352"/>
      <c r="D8" s="352"/>
      <c r="E8" s="352"/>
      <c r="F8" s="352"/>
    </row>
    <row r="9" spans="1:6" ht="30" customHeight="1">
      <c r="A9" s="352"/>
      <c r="B9" s="352"/>
      <c r="C9" s="352"/>
      <c r="D9" s="352"/>
      <c r="E9" s="352"/>
      <c r="F9" s="352"/>
    </row>
    <row r="10" spans="1:6" ht="30" customHeight="1">
      <c r="A10" s="353"/>
      <c r="B10" s="353"/>
      <c r="C10" s="353"/>
      <c r="D10" s="353"/>
      <c r="E10" s="353"/>
      <c r="F10" s="353"/>
    </row>
    <row r="11" spans="1:6" ht="19.5" customHeight="1">
      <c r="A11" s="354" t="s">
        <v>222</v>
      </c>
      <c r="B11" s="354"/>
      <c r="C11" s="354"/>
      <c r="D11" s="354"/>
      <c r="E11" s="354"/>
      <c r="F11" s="355"/>
    </row>
    <row r="13" ht="12.75">
      <c r="A13" s="345" t="s">
        <v>567</v>
      </c>
    </row>
  </sheetData>
  <mergeCells count="2">
    <mergeCell ref="A1:F1"/>
    <mergeCell ref="A11:E11"/>
  </mergeCells>
  <printOptions horizontalCentered="1"/>
  <pageMargins left="0.7875" right="0.7875" top="2.209722222222222" bottom="0.9840277777777777" header="0.5118055555555555" footer="0.5118055555555555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workbookViewId="0" topLeftCell="A1">
      <selection activeCell="C4" sqref="C4"/>
    </sheetView>
  </sheetViews>
  <sheetFormatPr defaultColWidth="9.00390625" defaultRowHeight="12.75"/>
  <cols>
    <col min="1" max="1" width="4.25390625" style="189" customWidth="1"/>
    <col min="2" max="2" width="22.25390625" style="194" customWidth="1"/>
    <col min="3" max="3" width="24.25390625" style="189" customWidth="1"/>
    <col min="4" max="4" width="22.75390625" style="189" customWidth="1"/>
    <col min="5" max="6" width="27.125" style="189" customWidth="1"/>
    <col min="7" max="16384" width="9.125" style="189" customWidth="1"/>
  </cols>
  <sheetData>
    <row r="1" spans="1:6" ht="37.5" customHeight="1">
      <c r="A1" s="190" t="s">
        <v>568</v>
      </c>
      <c r="B1" s="190"/>
      <c r="C1" s="190"/>
      <c r="D1" s="190"/>
      <c r="E1" s="190"/>
      <c r="F1" s="190"/>
    </row>
    <row r="2" spans="1:6" ht="65.25" customHeight="1">
      <c r="A2" s="349" t="s">
        <v>225</v>
      </c>
      <c r="B2" s="349" t="s">
        <v>569</v>
      </c>
      <c r="C2" s="349" t="s">
        <v>570</v>
      </c>
      <c r="D2" s="350" t="s">
        <v>571</v>
      </c>
      <c r="E2" s="350" t="s">
        <v>572</v>
      </c>
      <c r="F2" s="350" t="s">
        <v>573</v>
      </c>
    </row>
    <row r="3" spans="1:6" ht="9" customHeight="1">
      <c r="A3" s="196">
        <v>1</v>
      </c>
      <c r="B3" s="196">
        <v>2</v>
      </c>
      <c r="C3" s="196">
        <v>3</v>
      </c>
      <c r="D3" s="196">
        <v>4</v>
      </c>
      <c r="E3" s="196">
        <v>5</v>
      </c>
      <c r="F3" s="196">
        <v>6</v>
      </c>
    </row>
    <row r="4" spans="1:6" s="399" customFormat="1" ht="47.25" customHeight="1">
      <c r="A4" s="395" t="s">
        <v>533</v>
      </c>
      <c r="B4" s="396" t="s">
        <v>574</v>
      </c>
      <c r="C4" s="396" t="s">
        <v>575</v>
      </c>
      <c r="D4" s="396" t="s">
        <v>576</v>
      </c>
      <c r="E4" s="397" t="s">
        <v>577</v>
      </c>
      <c r="F4" s="398" t="s">
        <v>578</v>
      </c>
    </row>
    <row r="5" spans="1:6" s="399" customFormat="1" ht="47.25" customHeight="1">
      <c r="A5" s="395"/>
      <c r="B5" s="396"/>
      <c r="C5" s="396"/>
      <c r="D5" s="396"/>
      <c r="E5" s="397"/>
      <c r="F5" s="400" t="s">
        <v>579</v>
      </c>
    </row>
    <row r="6" spans="1:7" s="399" customFormat="1" ht="47.25" customHeight="1">
      <c r="A6" s="395"/>
      <c r="B6" s="396"/>
      <c r="C6" s="396"/>
      <c r="D6" s="396"/>
      <c r="E6" s="397"/>
      <c r="F6" s="400" t="s">
        <v>580</v>
      </c>
      <c r="G6" s="399" t="s">
        <v>581</v>
      </c>
    </row>
    <row r="7" spans="1:6" s="399" customFormat="1" ht="47.25" customHeight="1">
      <c r="A7" s="395" t="s">
        <v>534</v>
      </c>
      <c r="B7" s="396" t="s">
        <v>582</v>
      </c>
      <c r="C7" s="396" t="s">
        <v>583</v>
      </c>
      <c r="D7" s="396" t="s">
        <v>576</v>
      </c>
      <c r="E7" s="397" t="s">
        <v>577</v>
      </c>
      <c r="F7" s="398" t="s">
        <v>578</v>
      </c>
    </row>
    <row r="8" spans="1:6" s="399" customFormat="1" ht="47.25" customHeight="1">
      <c r="A8" s="395"/>
      <c r="B8" s="396"/>
      <c r="C8" s="396"/>
      <c r="D8" s="396"/>
      <c r="E8" s="397"/>
      <c r="F8" s="400" t="s">
        <v>579</v>
      </c>
    </row>
    <row r="9" spans="1:6" s="399" customFormat="1" ht="47.25" customHeight="1">
      <c r="A9" s="395"/>
      <c r="B9" s="396"/>
      <c r="C9" s="396"/>
      <c r="D9" s="396"/>
      <c r="E9" s="397"/>
      <c r="F9" s="400" t="s">
        <v>580</v>
      </c>
    </row>
    <row r="10" spans="1:6" ht="20.25" customHeight="1">
      <c r="A10" s="401" t="s">
        <v>535</v>
      </c>
      <c r="B10" s="401"/>
      <c r="C10" s="355"/>
      <c r="D10" s="355"/>
      <c r="E10" s="355"/>
      <c r="F10" s="355"/>
    </row>
    <row r="11" spans="1:6" ht="20.25" customHeight="1">
      <c r="A11" s="401" t="s">
        <v>536</v>
      </c>
      <c r="B11" s="401"/>
      <c r="C11" s="355"/>
      <c r="D11" s="355"/>
      <c r="E11" s="355"/>
      <c r="F11" s="355"/>
    </row>
  </sheetData>
  <mergeCells count="11">
    <mergeCell ref="A1:F1"/>
    <mergeCell ref="A4:A6"/>
    <mergeCell ref="B4:B6"/>
    <mergeCell ref="C4:C6"/>
    <mergeCell ref="D4:D6"/>
    <mergeCell ref="E4:E6"/>
    <mergeCell ref="A7:A9"/>
    <mergeCell ref="B7:B9"/>
    <mergeCell ref="C7:C9"/>
    <mergeCell ref="D7:D9"/>
    <mergeCell ref="E7:E9"/>
  </mergeCells>
  <printOptions horizontalCentered="1"/>
  <pageMargins left="0.5701388888888889" right="0.39375" top="1.2201388888888889" bottom="0.39375" header="0.5118055555555555" footer="0.5118055555555555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IU242"/>
  <sheetViews>
    <sheetView workbookViewId="0" topLeftCell="A1">
      <selection activeCell="I70" sqref="I70"/>
    </sheetView>
  </sheetViews>
  <sheetFormatPr defaultColWidth="9.00390625" defaultRowHeight="12.75"/>
  <cols>
    <col min="1" max="1" width="4.625" style="2" customWidth="1"/>
    <col min="2" max="2" width="7.875" style="2" customWidth="1"/>
    <col min="3" max="3" width="6.00390625" style="1" customWidth="1"/>
    <col min="4" max="4" width="30.375" style="100" customWidth="1"/>
    <col min="5" max="7" width="12.75390625" style="0" customWidth="1"/>
  </cols>
  <sheetData>
    <row r="1" spans="1:9" ht="17.25">
      <c r="A1" s="101" t="s">
        <v>81</v>
      </c>
      <c r="B1" s="101"/>
      <c r="C1" s="101"/>
      <c r="D1" s="101"/>
      <c r="E1" s="101"/>
      <c r="F1" s="101"/>
      <c r="G1" s="101"/>
      <c r="I1" t="s">
        <v>82</v>
      </c>
    </row>
    <row r="2" spans="1:7" ht="15" customHeight="1">
      <c r="A2" s="102"/>
      <c r="B2" s="102"/>
      <c r="C2" s="102"/>
      <c r="D2" s="103"/>
      <c r="E2" s="7"/>
      <c r="F2" s="7"/>
      <c r="G2" s="7"/>
    </row>
    <row r="3" spans="1:7" ht="27.75">
      <c r="A3" s="104" t="s">
        <v>2</v>
      </c>
      <c r="B3" s="104" t="s">
        <v>3</v>
      </c>
      <c r="C3" s="104" t="s">
        <v>4</v>
      </c>
      <c r="D3" s="104" t="s">
        <v>5</v>
      </c>
      <c r="E3" s="10" t="s">
        <v>6</v>
      </c>
      <c r="F3" s="10" t="s">
        <v>7</v>
      </c>
      <c r="G3" s="10" t="s">
        <v>8</v>
      </c>
    </row>
    <row r="4" spans="1:7" s="106" customFormat="1" ht="9.75" customHeight="1">
      <c r="A4" s="13">
        <v>1</v>
      </c>
      <c r="B4" s="13">
        <v>2</v>
      </c>
      <c r="C4" s="13">
        <v>3</v>
      </c>
      <c r="D4" s="12">
        <v>4</v>
      </c>
      <c r="E4" s="105">
        <v>5</v>
      </c>
      <c r="F4" s="105">
        <v>6</v>
      </c>
      <c r="G4" s="105">
        <v>7</v>
      </c>
    </row>
    <row r="5" spans="1:7" s="109" customFormat="1" ht="12.75" hidden="1">
      <c r="A5" s="107" t="s">
        <v>9</v>
      </c>
      <c r="B5" s="107" t="s">
        <v>83</v>
      </c>
      <c r="C5" s="107" t="s">
        <v>84</v>
      </c>
      <c r="D5" s="108" t="str">
        <f>VLOOKUP(C5,klasyf!$A$1:$B$430,2,FALSE)</f>
        <v>Wpłaty gmin na rzecz izb rolniczych</v>
      </c>
      <c r="E5" s="17"/>
      <c r="F5" s="17"/>
      <c r="G5" s="17">
        <f>SUM(E5:F5)</f>
        <v>0</v>
      </c>
    </row>
    <row r="6" spans="1:7" s="109" customFormat="1" ht="12.75" hidden="1">
      <c r="A6" s="110" t="s">
        <v>83</v>
      </c>
      <c r="B6" s="110"/>
      <c r="C6" s="110"/>
      <c r="D6" s="111" t="str">
        <f>VLOOKUP(A6,klasyf!$A$1:$B$430,2,FALSE)</f>
        <v>Izby rolnicze</v>
      </c>
      <c r="E6" s="112">
        <f>SUM(E5)</f>
        <v>0</v>
      </c>
      <c r="F6" s="112">
        <f>SUM(F5)</f>
        <v>0</v>
      </c>
      <c r="G6" s="112">
        <f>SUM(E6:F6)</f>
        <v>0</v>
      </c>
    </row>
    <row r="7" spans="1:8" s="109" customFormat="1" ht="12.75" hidden="1">
      <c r="A7" s="113" t="s">
        <v>9</v>
      </c>
      <c r="B7" s="113" t="s">
        <v>10</v>
      </c>
      <c r="C7" s="113" t="s">
        <v>85</v>
      </c>
      <c r="D7" s="114" t="str">
        <f>VLOOKUP(C7,klasyf!$A$1:$B$430,2,FALSE)</f>
        <v>Zakup pozostałych usług</v>
      </c>
      <c r="E7" s="31"/>
      <c r="F7" s="31"/>
      <c r="G7" s="31">
        <f aca="true" t="shared" si="0" ref="G7:G70">SUM(E7:F7)</f>
        <v>0</v>
      </c>
      <c r="H7" s="115" t="s">
        <v>86</v>
      </c>
    </row>
    <row r="8" spans="1:8" s="109" customFormat="1" ht="12.75" hidden="1">
      <c r="A8" s="116" t="s">
        <v>9</v>
      </c>
      <c r="B8" s="116" t="s">
        <v>10</v>
      </c>
      <c r="C8" s="116" t="s">
        <v>87</v>
      </c>
      <c r="D8" s="117" t="str">
        <f>VLOOKUP(C8,klasyf!$A$1:$B$430,2,FALSE)</f>
        <v>Różne opłaty i składki</v>
      </c>
      <c r="E8" s="21"/>
      <c r="F8" s="21"/>
      <c r="G8" s="21">
        <f t="shared" si="0"/>
        <v>0</v>
      </c>
      <c r="H8" s="115" t="s">
        <v>86</v>
      </c>
    </row>
    <row r="9" spans="1:7" s="109" customFormat="1" ht="12.75" customHeight="1" hidden="1">
      <c r="A9" s="118" t="s">
        <v>9</v>
      </c>
      <c r="B9" s="118" t="s">
        <v>10</v>
      </c>
      <c r="C9" s="118" t="s">
        <v>88</v>
      </c>
      <c r="D9" s="119" t="str">
        <f>VLOOKUP(C9,klasyf!$A$1:$B$430,2,FALSE)</f>
        <v>Zakup materiałów papierniczych do urządzeń drukarskich i kserograficznych</v>
      </c>
      <c r="E9" s="120"/>
      <c r="F9" s="120"/>
      <c r="G9" s="120">
        <f t="shared" si="0"/>
        <v>0</v>
      </c>
    </row>
    <row r="10" spans="1:7" s="109" customFormat="1" ht="12.75" customHeight="1" hidden="1">
      <c r="A10" s="110" t="s">
        <v>10</v>
      </c>
      <c r="B10" s="110"/>
      <c r="C10" s="110"/>
      <c r="D10" s="121" t="str">
        <f>VLOOKUP(A10,klasyf!$A$1:$B$430,2,FALSE)</f>
        <v>Pozostała działalność</v>
      </c>
      <c r="E10" s="112">
        <f>SUM(E7:E9)</f>
        <v>0</v>
      </c>
      <c r="F10" s="112">
        <f>SUM(F7:F9)</f>
        <v>0</v>
      </c>
      <c r="G10" s="112">
        <f>SUM(E10:F10)</f>
        <v>0</v>
      </c>
    </row>
    <row r="11" spans="1:7" s="124" customFormat="1" ht="12.75" customHeight="1" hidden="1">
      <c r="A11" s="25" t="s">
        <v>9</v>
      </c>
      <c r="B11" s="25"/>
      <c r="C11" s="25"/>
      <c r="D11" s="122" t="str">
        <f>VLOOKUP(A11,klasyf!$A$1:$B$430,2,FALSE)</f>
        <v>Rolnictwo i łowiectwo</v>
      </c>
      <c r="E11" s="123">
        <f>E6+E10</f>
        <v>0</v>
      </c>
      <c r="F11" s="123">
        <f>F6+F10</f>
        <v>0</v>
      </c>
      <c r="G11" s="123">
        <f>SUM(G5:G9)</f>
        <v>0</v>
      </c>
    </row>
    <row r="12" spans="1:7" ht="12.75" customHeight="1" hidden="1">
      <c r="A12" s="125" t="s">
        <v>89</v>
      </c>
      <c r="B12" s="125" t="s">
        <v>90</v>
      </c>
      <c r="C12" s="125" t="s">
        <v>91</v>
      </c>
      <c r="D12" s="126" t="str">
        <f>VLOOKUP(C12,klasyf!$A$1:$B$430,2,FALSE)</f>
        <v>Zakup materiałów i wyposażenia</v>
      </c>
      <c r="E12" s="37"/>
      <c r="F12" s="37"/>
      <c r="G12" s="37">
        <f t="shared" si="0"/>
        <v>0</v>
      </c>
    </row>
    <row r="13" spans="1:7" ht="12.75" customHeight="1" hidden="1">
      <c r="A13" s="127" t="s">
        <v>89</v>
      </c>
      <c r="B13" s="127" t="s">
        <v>90</v>
      </c>
      <c r="C13" s="127" t="s">
        <v>85</v>
      </c>
      <c r="D13" s="128" t="str">
        <f>VLOOKUP(C13,klasyf!$A$1:$B$430,2,FALSE)</f>
        <v>Zakup pozostałych usług</v>
      </c>
      <c r="E13" s="129"/>
      <c r="F13" s="129"/>
      <c r="G13" s="129">
        <f t="shared" si="0"/>
        <v>0</v>
      </c>
    </row>
    <row r="14" spans="1:7" ht="12.75" customHeight="1" hidden="1">
      <c r="A14" s="130" t="s">
        <v>90</v>
      </c>
      <c r="B14" s="130"/>
      <c r="C14" s="130"/>
      <c r="D14" s="131" t="str">
        <f>VLOOKUP(A14,klasyf!$A$1:$B$430,2,FALSE)</f>
        <v>Dostarczanie wody</v>
      </c>
      <c r="E14" s="132">
        <f>SUM(E12:E13)</f>
        <v>0</v>
      </c>
      <c r="F14" s="132">
        <f>SUM(F12:F13)</f>
        <v>0</v>
      </c>
      <c r="G14" s="132">
        <f>SUM(E14:F14)</f>
        <v>0</v>
      </c>
    </row>
    <row r="15" spans="1:7" s="7" customFormat="1" ht="12.75" customHeight="1" hidden="1">
      <c r="A15" s="25" t="s">
        <v>89</v>
      </c>
      <c r="B15" s="25"/>
      <c r="C15" s="25"/>
      <c r="D15" s="26" t="str">
        <f>VLOOKUP(A15,klasyf!$A$1:$B$430,2,FALSE)</f>
        <v>Wytwarzanie i zaopatrywanie w energię elektryczną, gaz i wodę</v>
      </c>
      <c r="E15" s="40">
        <f>SUM(E14)</f>
        <v>0</v>
      </c>
      <c r="F15" s="40">
        <f>SUM(F14)</f>
        <v>0</v>
      </c>
      <c r="G15" s="40">
        <f>SUM(G12:G13)</f>
        <v>0</v>
      </c>
    </row>
    <row r="16" spans="1:7" ht="12.75" hidden="1">
      <c r="A16" s="59" t="s">
        <v>14</v>
      </c>
      <c r="B16" s="59" t="s">
        <v>92</v>
      </c>
      <c r="C16" s="59" t="s">
        <v>93</v>
      </c>
      <c r="D16" s="133" t="str">
        <f>VLOOKUP(C16,klasyf!$A$1:$B$430,2,FALSE)</f>
        <v>Dotacja celowa na pomoc finansową udzielaną między jst na dofinansowanie własnych zadań inwestycyjnych</v>
      </c>
      <c r="E16" s="37"/>
      <c r="F16" s="37"/>
      <c r="G16" s="37">
        <f t="shared" si="0"/>
        <v>0</v>
      </c>
    </row>
    <row r="17" spans="1:7" s="7" customFormat="1" ht="12.75" customHeight="1" hidden="1">
      <c r="A17" s="65" t="s">
        <v>92</v>
      </c>
      <c r="B17" s="65"/>
      <c r="C17" s="65"/>
      <c r="D17" s="134" t="str">
        <f>VLOOKUP(A17,klasyf!$A$1:$B$430,2,FALSE)</f>
        <v>Drogi publiczne powiatowe</v>
      </c>
      <c r="E17" s="132">
        <f>SUM(E16)</f>
        <v>0</v>
      </c>
      <c r="F17" s="132">
        <f>SUM(F16)</f>
        <v>0</v>
      </c>
      <c r="G17" s="132">
        <f>SUM(E17:F17)</f>
        <v>0</v>
      </c>
    </row>
    <row r="18" spans="1:7" ht="13.5">
      <c r="A18" s="28" t="s">
        <v>14</v>
      </c>
      <c r="B18" s="28" t="s">
        <v>15</v>
      </c>
      <c r="C18" s="28" t="s">
        <v>91</v>
      </c>
      <c r="D18" s="135" t="str">
        <f>VLOOKUP(C18,klasyf!$A$1:$B$430,2,FALSE)</f>
        <v>Zakup materiałów i wyposażenia</v>
      </c>
      <c r="E18" s="49">
        <v>164625.58</v>
      </c>
      <c r="F18" s="49">
        <v>-15000</v>
      </c>
      <c r="G18" s="49">
        <f t="shared" si="0"/>
        <v>149625.58</v>
      </c>
    </row>
    <row r="19" spans="1:7" ht="12.75" hidden="1">
      <c r="A19" s="19" t="s">
        <v>14</v>
      </c>
      <c r="B19" s="19" t="s">
        <v>15</v>
      </c>
      <c r="C19" s="19" t="s">
        <v>94</v>
      </c>
      <c r="D19" s="136" t="str">
        <f>VLOOKUP(C19,klasyf!$A$1:$B$430,2,FALSE)</f>
        <v>Zakup usług remontowych</v>
      </c>
      <c r="E19" s="45"/>
      <c r="F19" s="45"/>
      <c r="G19" s="45">
        <f t="shared" si="0"/>
        <v>0</v>
      </c>
    </row>
    <row r="20" spans="1:7" ht="13.5">
      <c r="A20" s="19" t="s">
        <v>14</v>
      </c>
      <c r="B20" s="19" t="s">
        <v>15</v>
      </c>
      <c r="C20" s="19" t="s">
        <v>85</v>
      </c>
      <c r="D20" s="136" t="str">
        <f>VLOOKUP(C20,klasyf!$A$1:$B$430,2,FALSE)</f>
        <v>Zakup pozostałych usług</v>
      </c>
      <c r="E20" s="45">
        <v>145882</v>
      </c>
      <c r="F20" s="45">
        <v>15000</v>
      </c>
      <c r="G20" s="45">
        <f t="shared" si="0"/>
        <v>160882</v>
      </c>
    </row>
    <row r="21" spans="1:7" ht="12.75" hidden="1">
      <c r="A21" s="19" t="s">
        <v>14</v>
      </c>
      <c r="B21" s="19" t="s">
        <v>15</v>
      </c>
      <c r="C21" s="19" t="s">
        <v>87</v>
      </c>
      <c r="D21" s="136" t="str">
        <f>VLOOKUP(C21,klasyf!$A$1:$B$430,2,FALSE)</f>
        <v>Różne opłaty i składki</v>
      </c>
      <c r="E21" s="45"/>
      <c r="F21" s="45"/>
      <c r="G21" s="45">
        <f>SUM(E21:F21)</f>
        <v>0</v>
      </c>
    </row>
    <row r="22" spans="1:7" ht="12.75" hidden="1">
      <c r="A22" s="19" t="s">
        <v>14</v>
      </c>
      <c r="B22" s="19" t="s">
        <v>15</v>
      </c>
      <c r="C22" s="19" t="s">
        <v>95</v>
      </c>
      <c r="D22" s="137" t="str">
        <f>VLOOKUP(C22,klasyf!$A$1:$B$430,2,FALSE)</f>
        <v>Inwestycje</v>
      </c>
      <c r="E22" s="45"/>
      <c r="F22" s="45"/>
      <c r="G22" s="45">
        <f t="shared" si="0"/>
        <v>0</v>
      </c>
    </row>
    <row r="23" spans="1:7" s="35" customFormat="1" ht="12.75" hidden="1">
      <c r="A23" s="32" t="s">
        <v>14</v>
      </c>
      <c r="B23" s="32" t="s">
        <v>15</v>
      </c>
      <c r="C23" s="32" t="s">
        <v>96</v>
      </c>
      <c r="D23" s="128" t="str">
        <f>VLOOKUP(C23,klasyf!$A$1:$B$430,2,FALSE)</f>
        <v>Dotacje celowe przekazane gminie na inwestycje realizowane na podstawie porozumień między jst</v>
      </c>
      <c r="E23" s="69"/>
      <c r="F23" s="69"/>
      <c r="G23" s="69">
        <f t="shared" si="0"/>
        <v>0</v>
      </c>
    </row>
    <row r="24" spans="1:7" s="35" customFormat="1" ht="14.25" customHeight="1">
      <c r="A24" s="65" t="s">
        <v>15</v>
      </c>
      <c r="B24" s="65"/>
      <c r="C24" s="65"/>
      <c r="D24" s="134" t="str">
        <f>VLOOKUP(A24,klasyf!$A$1:$B$430,2,FALSE)</f>
        <v>Drogi publiczne gminne</v>
      </c>
      <c r="E24" s="71">
        <f>SUM(E18:E23)</f>
        <v>310507.57999999996</v>
      </c>
      <c r="F24" s="71">
        <f>SUM(F18:F23)</f>
        <v>0</v>
      </c>
      <c r="G24" s="71">
        <f>SUM(E24:F24)</f>
        <v>310507.57999999996</v>
      </c>
    </row>
    <row r="25" spans="1:7" ht="12.75" hidden="1">
      <c r="A25" s="59" t="s">
        <v>14</v>
      </c>
      <c r="B25" s="59" t="s">
        <v>97</v>
      </c>
      <c r="C25" s="59" t="s">
        <v>95</v>
      </c>
      <c r="D25" s="126" t="str">
        <f>VLOOKUP(C25,klasyf!$A$1:$B$430,2,FALSE)</f>
        <v>Inwestycje</v>
      </c>
      <c r="E25" s="37"/>
      <c r="F25" s="37"/>
      <c r="G25" s="37">
        <f t="shared" si="0"/>
        <v>0</v>
      </c>
    </row>
    <row r="26" spans="1:7" ht="12.75" customHeight="1" hidden="1">
      <c r="A26" s="46" t="s">
        <v>97</v>
      </c>
      <c r="B26" s="46"/>
      <c r="C26" s="46"/>
      <c r="D26" s="138" t="str">
        <f>VLOOKUP(A26,klasyf!$A$1:$B$430,2,FALSE)</f>
        <v>Pozostała działalność</v>
      </c>
      <c r="E26" s="139">
        <f>SUM(E25)</f>
        <v>0</v>
      </c>
      <c r="F26" s="139">
        <f>SUM(F25)</f>
        <v>0</v>
      </c>
      <c r="G26" s="139">
        <f>SUM(E26:F26)</f>
        <v>0</v>
      </c>
    </row>
    <row r="27" spans="1:7" s="7" customFormat="1" ht="14.25" customHeight="1">
      <c r="A27" s="25" t="s">
        <v>14</v>
      </c>
      <c r="B27" s="25"/>
      <c r="C27" s="25"/>
      <c r="D27" s="122" t="str">
        <f>VLOOKUP(A27,klasyf!$A$1:$B$430,2,FALSE)</f>
        <v>Transport i łączność</v>
      </c>
      <c r="E27" s="40">
        <f>E17+E24+E26</f>
        <v>310507.57999999996</v>
      </c>
      <c r="F27" s="40">
        <f>F17+F24+F26</f>
        <v>0</v>
      </c>
      <c r="G27" s="40">
        <f>SUM(G16:G25)</f>
        <v>621015.1599999999</v>
      </c>
    </row>
    <row r="28" spans="1:7" s="4" customFormat="1" ht="12.75" hidden="1">
      <c r="A28" s="28" t="s">
        <v>24</v>
      </c>
      <c r="B28" s="28" t="s">
        <v>25</v>
      </c>
      <c r="C28" s="28" t="s">
        <v>98</v>
      </c>
      <c r="D28" s="135" t="str">
        <f>VLOOKUP(C28,klasyf!$A$1:$B$430,2,FALSE)</f>
        <v>Wynagrodzenia osobowe</v>
      </c>
      <c r="E28" s="61"/>
      <c r="F28" s="61"/>
      <c r="G28" s="61">
        <f t="shared" si="0"/>
        <v>0</v>
      </c>
    </row>
    <row r="29" spans="1:7" s="4" customFormat="1" ht="12.75" hidden="1">
      <c r="A29" s="19" t="s">
        <v>24</v>
      </c>
      <c r="B29" s="19" t="s">
        <v>25</v>
      </c>
      <c r="C29" s="19" t="s">
        <v>99</v>
      </c>
      <c r="D29" s="136" t="str">
        <f>VLOOKUP(C29,klasyf!$A$1:$B$430,2,FALSE)</f>
        <v>Dodatkowe wynagrodzenie roczne</v>
      </c>
      <c r="E29" s="68"/>
      <c r="F29" s="68"/>
      <c r="G29" s="68">
        <f t="shared" si="0"/>
        <v>0</v>
      </c>
    </row>
    <row r="30" spans="1:7" s="4" customFormat="1" ht="12.75" hidden="1">
      <c r="A30" s="19" t="s">
        <v>24</v>
      </c>
      <c r="B30" s="19" t="s">
        <v>25</v>
      </c>
      <c r="C30" s="19" t="s">
        <v>91</v>
      </c>
      <c r="D30" s="136" t="str">
        <f>VLOOKUP(C30,klasyf!$A$1:$B$430,2,FALSE)</f>
        <v>Zakup materiałów i wyposażenia</v>
      </c>
      <c r="E30" s="68"/>
      <c r="F30" s="68"/>
      <c r="G30" s="68">
        <f t="shared" si="0"/>
        <v>0</v>
      </c>
    </row>
    <row r="31" spans="1:7" s="4" customFormat="1" ht="12.75" hidden="1">
      <c r="A31" s="19" t="s">
        <v>24</v>
      </c>
      <c r="B31" s="19" t="s">
        <v>25</v>
      </c>
      <c r="C31" s="19" t="s">
        <v>88</v>
      </c>
      <c r="D31" s="136" t="str">
        <f>VLOOKUP(C31,klasyf!$A$1:$B$430,2,FALSE)</f>
        <v>Zakup materiałów papierniczych do urządzeń drukarskich i kserograficznych</v>
      </c>
      <c r="E31" s="68"/>
      <c r="F31" s="68"/>
      <c r="G31" s="68">
        <f t="shared" si="0"/>
        <v>0</v>
      </c>
    </row>
    <row r="32" spans="1:7" s="39" customFormat="1" ht="12.75" customHeight="1" hidden="1">
      <c r="A32" s="50" t="s">
        <v>25</v>
      </c>
      <c r="B32" s="50"/>
      <c r="C32" s="50"/>
      <c r="D32" s="140" t="str">
        <f>VLOOKUP(A32,klasyf!$A$1:$B$430,2,FALSE)</f>
        <v>Urzędy wojewódzkie</v>
      </c>
      <c r="E32" s="75">
        <f>SUM(E28:E31)</f>
        <v>0</v>
      </c>
      <c r="F32" s="75">
        <f>SUM(F28:F31)</f>
        <v>0</v>
      </c>
      <c r="G32" s="75">
        <f>SUM(E32:F32)</f>
        <v>0</v>
      </c>
    </row>
    <row r="33" spans="1:7" s="35" customFormat="1" ht="12.75" hidden="1">
      <c r="A33" s="28" t="s">
        <v>24</v>
      </c>
      <c r="B33" s="28" t="s">
        <v>100</v>
      </c>
      <c r="C33" s="28" t="s">
        <v>93</v>
      </c>
      <c r="D33" s="135" t="str">
        <f>VLOOKUP(C33,klasyf!$A$1:$B$430,2,FALSE)</f>
        <v>Dotacja celowa na pomoc finansową udzielaną między jst na dofinansowanie własnych zadań inwestycyjnych</v>
      </c>
      <c r="E33" s="61"/>
      <c r="F33" s="61"/>
      <c r="G33" s="61">
        <f t="shared" si="0"/>
        <v>0</v>
      </c>
    </row>
    <row r="34" spans="1:7" s="35" customFormat="1" ht="12.75" hidden="1">
      <c r="A34" s="19" t="s">
        <v>24</v>
      </c>
      <c r="B34" s="19" t="s">
        <v>100</v>
      </c>
      <c r="C34" s="19" t="s">
        <v>85</v>
      </c>
      <c r="D34" s="136" t="str">
        <f>VLOOKUP(C34,klasyf!$A$1:$B$430,2,FALSE)</f>
        <v>Zakup pozostałych usług</v>
      </c>
      <c r="E34" s="68"/>
      <c r="F34" s="68"/>
      <c r="G34" s="68">
        <f t="shared" si="0"/>
        <v>0</v>
      </c>
    </row>
    <row r="35" spans="1:7" s="39" customFormat="1" ht="12.75" customHeight="1" hidden="1">
      <c r="A35" s="50" t="s">
        <v>100</v>
      </c>
      <c r="B35" s="50"/>
      <c r="C35" s="50"/>
      <c r="D35" s="140" t="str">
        <f>VLOOKUP(A35,klasyf!$A$1:$B$430,2,FALSE)</f>
        <v>Starostwa powiatowe</v>
      </c>
      <c r="E35" s="75">
        <f>SUM(E33:E34)</f>
        <v>0</v>
      </c>
      <c r="F35" s="75">
        <f>SUM(F33:F34)</f>
        <v>0</v>
      </c>
      <c r="G35" s="75">
        <f>SUM(E35:F35)</f>
        <v>0</v>
      </c>
    </row>
    <row r="36" spans="1:7" s="4" customFormat="1" ht="12.75" hidden="1">
      <c r="A36" s="19" t="s">
        <v>24</v>
      </c>
      <c r="B36" s="19" t="s">
        <v>101</v>
      </c>
      <c r="C36" s="19" t="s">
        <v>102</v>
      </c>
      <c r="D36" s="136" t="str">
        <f>VLOOKUP(C36,klasyf!$A$1:$B$430,2,FALSE)</f>
        <v>Różne wydatki na rzecz osób fizycznych</v>
      </c>
      <c r="E36" s="68"/>
      <c r="F36" s="68"/>
      <c r="G36" s="68">
        <f t="shared" si="0"/>
        <v>0</v>
      </c>
    </row>
    <row r="37" spans="1:7" s="4" customFormat="1" ht="12.75" customHeight="1" hidden="1">
      <c r="A37" s="19" t="s">
        <v>24</v>
      </c>
      <c r="B37" s="19" t="s">
        <v>101</v>
      </c>
      <c r="C37" s="19" t="s">
        <v>91</v>
      </c>
      <c r="D37" s="136" t="str">
        <f>VLOOKUP(C37,klasyf!$A$1:$B$430,2,FALSE)</f>
        <v>Zakup materiałów i wyposażenia</v>
      </c>
      <c r="E37" s="68"/>
      <c r="F37" s="72"/>
      <c r="G37" s="68">
        <f t="shared" si="0"/>
        <v>0</v>
      </c>
    </row>
    <row r="38" spans="1:7" s="4" customFormat="1" ht="12.75" customHeight="1" hidden="1">
      <c r="A38" s="19" t="s">
        <v>24</v>
      </c>
      <c r="B38" s="19" t="s">
        <v>101</v>
      </c>
      <c r="C38" s="19" t="s">
        <v>85</v>
      </c>
      <c r="D38" s="136" t="str">
        <f>VLOOKUP(C38,klasyf!$A$1:$B$430,2,FALSE)</f>
        <v>Zakup pozostałych usług</v>
      </c>
      <c r="E38" s="68"/>
      <c r="F38" s="72"/>
      <c r="G38" s="68">
        <f t="shared" si="0"/>
        <v>0</v>
      </c>
    </row>
    <row r="39" spans="1:7" s="4" customFormat="1" ht="12.75" customHeight="1" hidden="1">
      <c r="A39" s="19" t="s">
        <v>24</v>
      </c>
      <c r="B39" s="19" t="s">
        <v>101</v>
      </c>
      <c r="C39" s="19" t="s">
        <v>88</v>
      </c>
      <c r="D39" s="136" t="str">
        <f>VLOOKUP(C39,klasyf!$A$1:$B$430,2,FALSE)</f>
        <v>Zakup materiałów papierniczych do urządzeń drukarskich i kserograficznych</v>
      </c>
      <c r="E39" s="68"/>
      <c r="F39" s="68"/>
      <c r="G39" s="68">
        <f t="shared" si="0"/>
        <v>0</v>
      </c>
    </row>
    <row r="40" spans="1:7" s="39" customFormat="1" ht="12.75" customHeight="1" hidden="1">
      <c r="A40" s="50" t="s">
        <v>101</v>
      </c>
      <c r="B40" s="50"/>
      <c r="C40" s="50"/>
      <c r="D40" s="140" t="str">
        <f>VLOOKUP(A40,klasyf!$A$1:$B$430,2,FALSE)</f>
        <v>Rady gmin</v>
      </c>
      <c r="E40" s="75">
        <f>SUM(E36:E39)</f>
        <v>0</v>
      </c>
      <c r="F40" s="75">
        <f>SUM(F36:F39)</f>
        <v>0</v>
      </c>
      <c r="G40" s="75">
        <f>SUM(E40:F40)</f>
        <v>0</v>
      </c>
    </row>
    <row r="41" spans="1:7" s="4" customFormat="1" ht="12.75" hidden="1">
      <c r="A41" s="19" t="s">
        <v>24</v>
      </c>
      <c r="B41" s="19" t="s">
        <v>27</v>
      </c>
      <c r="C41" s="19" t="s">
        <v>98</v>
      </c>
      <c r="D41" s="136" t="str">
        <f>VLOOKUP(C41,klasyf!$A$1:$B$430,2,FALSE)</f>
        <v>Wynagrodzenia osobowe</v>
      </c>
      <c r="E41" s="68"/>
      <c r="F41" s="68"/>
      <c r="G41" s="68">
        <f t="shared" si="0"/>
        <v>0</v>
      </c>
    </row>
    <row r="42" spans="1:7" s="4" customFormat="1" ht="12.75" hidden="1">
      <c r="A42" s="19" t="s">
        <v>24</v>
      </c>
      <c r="B42" s="19" t="s">
        <v>27</v>
      </c>
      <c r="C42" s="19" t="s">
        <v>99</v>
      </c>
      <c r="D42" s="136" t="str">
        <f>VLOOKUP(C42,klasyf!$A$1:$B$430,2,FALSE)</f>
        <v>Dodatkowe wynagrodzenie roczne</v>
      </c>
      <c r="E42" s="68"/>
      <c r="F42" s="68"/>
      <c r="G42" s="68">
        <f t="shared" si="0"/>
        <v>0</v>
      </c>
    </row>
    <row r="43" spans="1:7" s="4" customFormat="1" ht="12.75" hidden="1">
      <c r="A43" s="19" t="s">
        <v>24</v>
      </c>
      <c r="B43" s="19" t="s">
        <v>27</v>
      </c>
      <c r="C43" s="19" t="s">
        <v>103</v>
      </c>
      <c r="D43" s="136" t="str">
        <f>VLOOKUP(C43,klasyf!$A$1:$B$430,2,FALSE)</f>
        <v>Składki na ubezpieczenie społeczne</v>
      </c>
      <c r="E43" s="68"/>
      <c r="F43" s="68"/>
      <c r="G43" s="68">
        <f t="shared" si="0"/>
        <v>0</v>
      </c>
    </row>
    <row r="44" spans="1:7" s="4" customFormat="1" ht="12.75" hidden="1">
      <c r="A44" s="19" t="s">
        <v>24</v>
      </c>
      <c r="B44" s="19" t="s">
        <v>27</v>
      </c>
      <c r="C44" s="19" t="s">
        <v>104</v>
      </c>
      <c r="D44" s="136" t="str">
        <f>VLOOKUP(C44,klasyf!$A$1:$B$430,2,FALSE)</f>
        <v>Składki na FP</v>
      </c>
      <c r="E44" s="68"/>
      <c r="F44" s="68"/>
      <c r="G44" s="68">
        <f t="shared" si="0"/>
        <v>0</v>
      </c>
    </row>
    <row r="45" spans="1:7" s="4" customFormat="1" ht="12.75" hidden="1">
      <c r="A45" s="19" t="s">
        <v>24</v>
      </c>
      <c r="B45" s="19" t="s">
        <v>27</v>
      </c>
      <c r="C45" s="19" t="s">
        <v>105</v>
      </c>
      <c r="D45" s="136" t="str">
        <f>VLOOKUP(C45,klasyf!$A$1:$B$430,2,FALSE)</f>
        <v>Wpłaty na PFRON</v>
      </c>
      <c r="E45" s="68"/>
      <c r="F45" s="68"/>
      <c r="G45" s="68">
        <f t="shared" si="0"/>
        <v>0</v>
      </c>
    </row>
    <row r="46" spans="1:8" s="4" customFormat="1" ht="12.75" hidden="1">
      <c r="A46" s="141" t="s">
        <v>24</v>
      </c>
      <c r="B46" s="141" t="s">
        <v>27</v>
      </c>
      <c r="C46" s="141" t="s">
        <v>106</v>
      </c>
      <c r="D46" s="142" t="str">
        <f>VLOOKUP(C46,klasyf!$A$1:$B$430,2,FALSE)</f>
        <v>Wynagrodzenia bezosobowe</v>
      </c>
      <c r="E46" s="79"/>
      <c r="F46" s="79"/>
      <c r="G46" s="79">
        <f t="shared" si="0"/>
        <v>0</v>
      </c>
      <c r="H46" s="143"/>
    </row>
    <row r="47" spans="1:7" s="4" customFormat="1" ht="12.75" hidden="1">
      <c r="A47" s="141" t="s">
        <v>24</v>
      </c>
      <c r="B47" s="141" t="s">
        <v>27</v>
      </c>
      <c r="C47" s="141" t="s">
        <v>91</v>
      </c>
      <c r="D47" s="142" t="str">
        <f>VLOOKUP(C47,klasyf!$A$1:$B$430,2,FALSE)</f>
        <v>Zakup materiałów i wyposażenia</v>
      </c>
      <c r="E47" s="79"/>
      <c r="F47" s="79"/>
      <c r="G47" s="79">
        <f t="shared" si="0"/>
        <v>0</v>
      </c>
    </row>
    <row r="48" spans="1:7" s="4" customFormat="1" ht="12.75" hidden="1">
      <c r="A48" s="141" t="s">
        <v>24</v>
      </c>
      <c r="B48" s="141" t="s">
        <v>27</v>
      </c>
      <c r="C48" s="141" t="s">
        <v>94</v>
      </c>
      <c r="D48" s="142" t="str">
        <f>VLOOKUP(C48,klasyf!$A$1:$B$430,2,FALSE)</f>
        <v>Zakup usług remontowych</v>
      </c>
      <c r="E48" s="79"/>
      <c r="F48" s="79"/>
      <c r="G48" s="79">
        <f>SUM(E48:F48)</f>
        <v>0</v>
      </c>
    </row>
    <row r="49" spans="1:7" s="4" customFormat="1" ht="12.75" hidden="1">
      <c r="A49" s="141" t="s">
        <v>24</v>
      </c>
      <c r="B49" s="141" t="s">
        <v>27</v>
      </c>
      <c r="C49" s="141" t="s">
        <v>107</v>
      </c>
      <c r="D49" s="142" t="str">
        <f>VLOOKUP(C49,klasyf!$A$1:$B$430,2,FALSE)</f>
        <v>Zakup usług zdrowotnych</v>
      </c>
      <c r="E49" s="79"/>
      <c r="F49" s="79"/>
      <c r="G49" s="79">
        <f t="shared" si="0"/>
        <v>0</v>
      </c>
    </row>
    <row r="50" spans="1:7" s="4" customFormat="1" ht="12.75" customHeight="1" hidden="1">
      <c r="A50" s="141" t="s">
        <v>24</v>
      </c>
      <c r="B50" s="141" t="s">
        <v>27</v>
      </c>
      <c r="C50" s="141" t="s">
        <v>85</v>
      </c>
      <c r="D50" s="142" t="str">
        <f>VLOOKUP(C50,klasyf!$A$1:$B$430,2,FALSE)</f>
        <v>Zakup pozostałych usług</v>
      </c>
      <c r="E50" s="79"/>
      <c r="F50" s="79"/>
      <c r="G50" s="79">
        <f t="shared" si="0"/>
        <v>0</v>
      </c>
    </row>
    <row r="51" spans="1:7" s="4" customFormat="1" ht="12.75" hidden="1">
      <c r="A51" s="141" t="s">
        <v>24</v>
      </c>
      <c r="B51" s="141" t="s">
        <v>27</v>
      </c>
      <c r="C51" s="141" t="s">
        <v>108</v>
      </c>
      <c r="D51" s="142" t="str">
        <f>VLOOKUP(C51,klasyf!$A$1:$B$430,2,FALSE)</f>
        <v>Zakup usług dostępu do sieci Internet</v>
      </c>
      <c r="E51" s="79"/>
      <c r="F51" s="79"/>
      <c r="G51" s="79">
        <f t="shared" si="0"/>
        <v>0</v>
      </c>
    </row>
    <row r="52" spans="1:7" s="4" customFormat="1" ht="12.75" customHeight="1" hidden="1">
      <c r="A52" s="141" t="s">
        <v>24</v>
      </c>
      <c r="B52" s="141" t="s">
        <v>27</v>
      </c>
      <c r="C52" s="141" t="s">
        <v>109</v>
      </c>
      <c r="D52" s="142" t="str">
        <f>VLOOKUP(C52,klasyf!$A$1:$B$430,2,FALSE)</f>
        <v>Zakup usług telekomunikacyjnych telefonii stacjonarnej</v>
      </c>
      <c r="E52" s="79"/>
      <c r="F52" s="79"/>
      <c r="G52" s="79">
        <f t="shared" si="0"/>
        <v>0</v>
      </c>
    </row>
    <row r="53" spans="1:7" s="4" customFormat="1" ht="12.75" hidden="1">
      <c r="A53" s="141" t="s">
        <v>24</v>
      </c>
      <c r="B53" s="141" t="s">
        <v>27</v>
      </c>
      <c r="C53" s="141" t="s">
        <v>110</v>
      </c>
      <c r="D53" s="142" t="str">
        <f>VLOOKUP(C53,klasyf!$A$1:$B$430,2,FALSE)</f>
        <v>Krajowe podróże służbowe</v>
      </c>
      <c r="E53" s="79"/>
      <c r="F53" s="79"/>
      <c r="G53" s="79">
        <f>SUM(E53:F53)</f>
        <v>0</v>
      </c>
    </row>
    <row r="54" spans="1:7" s="4" customFormat="1" ht="12.75" hidden="1">
      <c r="A54" s="141" t="s">
        <v>24</v>
      </c>
      <c r="B54" s="141" t="s">
        <v>27</v>
      </c>
      <c r="C54" s="141" t="s">
        <v>87</v>
      </c>
      <c r="D54" s="144" t="str">
        <f>VLOOKUP(C54,klasyf!$A$1:$B$430,2,FALSE)</f>
        <v>Różne opłaty i składki</v>
      </c>
      <c r="E54" s="79"/>
      <c r="F54" s="79"/>
      <c r="G54" s="79">
        <f t="shared" si="0"/>
        <v>0</v>
      </c>
    </row>
    <row r="55" spans="1:7" s="4" customFormat="1" ht="12.75" hidden="1">
      <c r="A55" s="141" t="s">
        <v>24</v>
      </c>
      <c r="B55" s="141" t="s">
        <v>27</v>
      </c>
      <c r="C55" s="141" t="s">
        <v>111</v>
      </c>
      <c r="D55" s="142" t="str">
        <f>VLOOKUP(C55,klasyf!$A$1:$B$430,2,FALSE)</f>
        <v>Szkolenia pracowników </v>
      </c>
      <c r="E55" s="79"/>
      <c r="F55" s="79"/>
      <c r="G55" s="79">
        <f t="shared" si="0"/>
        <v>0</v>
      </c>
    </row>
    <row r="56" spans="1:7" s="4" customFormat="1" ht="12.75" hidden="1">
      <c r="A56" s="141" t="s">
        <v>24</v>
      </c>
      <c r="B56" s="141" t="s">
        <v>27</v>
      </c>
      <c r="C56" s="141" t="s">
        <v>112</v>
      </c>
      <c r="D56" s="142" t="str">
        <f>VLOOKUP(C56,klasyf!$A$1:$B$430,2,FALSE)</f>
        <v>Zakup akcesoriów komputerowych w tym programów i licencji</v>
      </c>
      <c r="E56" s="79"/>
      <c r="F56" s="79"/>
      <c r="G56" s="79">
        <f>SUM(E56:F56)</f>
        <v>0</v>
      </c>
    </row>
    <row r="57" spans="1:7" s="4" customFormat="1" ht="12.75" customHeight="1" hidden="1">
      <c r="A57" s="141" t="s">
        <v>24</v>
      </c>
      <c r="B57" s="141" t="s">
        <v>27</v>
      </c>
      <c r="C57" s="141" t="s">
        <v>95</v>
      </c>
      <c r="D57" s="142" t="str">
        <f>VLOOKUP(C57,klasyf!$A$1:$B$430,2,FALSE)</f>
        <v>Inwestycje</v>
      </c>
      <c r="E57" s="79"/>
      <c r="F57" s="79"/>
      <c r="G57" s="79">
        <f t="shared" si="0"/>
        <v>0</v>
      </c>
    </row>
    <row r="58" spans="1:7" s="4" customFormat="1" ht="12.75" hidden="1">
      <c r="A58" s="145" t="s">
        <v>24</v>
      </c>
      <c r="B58" s="145" t="s">
        <v>27</v>
      </c>
      <c r="C58" s="145" t="s">
        <v>113</v>
      </c>
      <c r="D58" s="146" t="str">
        <f>VLOOKUP(C58,klasyf!$A$1:$B$430,2,FALSE)</f>
        <v>Zakupy inwestycyjne</v>
      </c>
      <c r="E58" s="80"/>
      <c r="F58" s="80"/>
      <c r="G58" s="80">
        <f t="shared" si="0"/>
        <v>0</v>
      </c>
    </row>
    <row r="59" spans="1:7" s="39" customFormat="1" ht="12.75" customHeight="1" hidden="1">
      <c r="A59" s="147" t="s">
        <v>27</v>
      </c>
      <c r="B59" s="147"/>
      <c r="C59" s="147"/>
      <c r="D59" s="148" t="str">
        <f>VLOOKUP(A59,klasyf!$A$1:$B$430,2,FALSE)</f>
        <v>Urzędy gmin</v>
      </c>
      <c r="E59" s="83">
        <f>SUM(E41:E58)</f>
        <v>0</v>
      </c>
      <c r="F59" s="83">
        <f>SUM(F41:F58)</f>
        <v>0</v>
      </c>
      <c r="G59" s="83">
        <f>SUM(E59:F59)</f>
        <v>0</v>
      </c>
    </row>
    <row r="60" spans="1:7" s="4" customFormat="1" ht="12.75" hidden="1">
      <c r="A60" s="149" t="s">
        <v>24</v>
      </c>
      <c r="B60" s="149" t="s">
        <v>114</v>
      </c>
      <c r="C60" s="149" t="s">
        <v>106</v>
      </c>
      <c r="D60" s="150" t="str">
        <f>VLOOKUP(C60,klasyf!$A$1:$B$430,2,FALSE)</f>
        <v>Wynagrodzenia bezosobowe</v>
      </c>
      <c r="E60" s="77"/>
      <c r="F60" s="77"/>
      <c r="G60" s="77">
        <f t="shared" si="0"/>
        <v>0</v>
      </c>
    </row>
    <row r="61" spans="1:7" s="4" customFormat="1" ht="12.75" hidden="1">
      <c r="A61" s="145" t="s">
        <v>24</v>
      </c>
      <c r="B61" s="145" t="s">
        <v>114</v>
      </c>
      <c r="C61" s="145" t="s">
        <v>85</v>
      </c>
      <c r="D61" s="146" t="str">
        <f>VLOOKUP(C61,klasyf!$A$1:$B$430,2,FALSE)</f>
        <v>Zakup pozostałych usług</v>
      </c>
      <c r="E61" s="80"/>
      <c r="F61" s="80"/>
      <c r="G61" s="80">
        <f t="shared" si="0"/>
        <v>0</v>
      </c>
    </row>
    <row r="62" spans="1:7" s="39" customFormat="1" ht="12.75" customHeight="1" hidden="1">
      <c r="A62" s="147" t="s">
        <v>114</v>
      </c>
      <c r="B62" s="147"/>
      <c r="C62" s="147"/>
      <c r="D62" s="148" t="str">
        <f>VLOOKUP(A62,klasyf!$A$1:$B$430,2,FALSE)</f>
        <v>Promocja jednostek samorządu terytorialnego</v>
      </c>
      <c r="E62" s="83">
        <f>SUM(E60:E61)</f>
        <v>0</v>
      </c>
      <c r="F62" s="83">
        <f>SUM(F60:F61)</f>
        <v>0</v>
      </c>
      <c r="G62" s="83">
        <f>SUM(E62:F62)</f>
        <v>0</v>
      </c>
    </row>
    <row r="63" spans="1:7" s="4" customFormat="1" ht="12.75" customHeight="1" hidden="1">
      <c r="A63" s="151" t="s">
        <v>24</v>
      </c>
      <c r="B63" s="151" t="s">
        <v>115</v>
      </c>
      <c r="C63" s="151" t="s">
        <v>116</v>
      </c>
      <c r="D63" s="152" t="str">
        <f>VLOOKUP(C63,klasyf!$A$1:$B$430,2,FALSE)</f>
        <v>Dotacja celowa na pomoc finansową udzielaną między jst na dofinansowanie własnych zadań bieżących</v>
      </c>
      <c r="E63" s="87"/>
      <c r="F63" s="87"/>
      <c r="G63" s="87">
        <f t="shared" si="0"/>
        <v>0</v>
      </c>
    </row>
    <row r="64" spans="1:7" s="39" customFormat="1" ht="12.75" customHeight="1" hidden="1">
      <c r="A64" s="153" t="s">
        <v>115</v>
      </c>
      <c r="B64" s="153"/>
      <c r="C64" s="153"/>
      <c r="D64" s="154" t="str">
        <f>VLOOKUP(A64,klasyf!$A$1:$B$430,2,FALSE)</f>
        <v>Usuwanie skutków klęsk żywiołowych</v>
      </c>
      <c r="E64" s="81">
        <f>SUM(E63)</f>
        <v>0</v>
      </c>
      <c r="F64" s="81">
        <f>SUM(F63)</f>
        <v>0</v>
      </c>
      <c r="G64" s="81">
        <f>SUM(E64:F64)</f>
        <v>0</v>
      </c>
    </row>
    <row r="65" spans="1:7" s="39" customFormat="1" ht="12.75" customHeight="1" hidden="1">
      <c r="A65" s="155" t="s">
        <v>24</v>
      </c>
      <c r="B65" s="155"/>
      <c r="C65" s="155"/>
      <c r="D65" s="122" t="str">
        <f>VLOOKUP(A65,klasyf!$A$1:$B$430,2,FALSE)</f>
        <v>Administracja publiczna</v>
      </c>
      <c r="E65" s="76">
        <f>E32+E35+E40+E59+E62+E64</f>
        <v>0</v>
      </c>
      <c r="F65" s="76">
        <f>F32+F35+F40+F59+F62+F64</f>
        <v>0</v>
      </c>
      <c r="G65" s="76">
        <f>SUM(G33:G63)</f>
        <v>0</v>
      </c>
    </row>
    <row r="66" spans="1:7" s="4" customFormat="1" ht="12.75" hidden="1">
      <c r="A66" s="59" t="s">
        <v>117</v>
      </c>
      <c r="B66" s="59" t="s">
        <v>118</v>
      </c>
      <c r="C66" s="59" t="s">
        <v>119</v>
      </c>
      <c r="D66" s="126" t="str">
        <f>VLOOKUP(C66,klasyf!$A$1:$B$430,2,FALSE)</f>
        <v>Wpłaty jednostek na fundusz celowy</v>
      </c>
      <c r="E66" s="93"/>
      <c r="F66" s="93"/>
      <c r="G66" s="93">
        <f t="shared" si="0"/>
        <v>0</v>
      </c>
    </row>
    <row r="67" spans="1:7" s="39" customFormat="1" ht="12.75" customHeight="1" hidden="1">
      <c r="A67" s="65" t="s">
        <v>118</v>
      </c>
      <c r="B67" s="65"/>
      <c r="C67" s="65"/>
      <c r="D67" s="131" t="str">
        <f>VLOOKUP(A67,klasyf!$A$1:$B$430,2,FALSE)</f>
        <v>Komendy powiatowe Policji</v>
      </c>
      <c r="E67" s="71">
        <f>SUM(E66)</f>
        <v>0</v>
      </c>
      <c r="F67" s="71">
        <f>SUM(F66)</f>
        <v>0</v>
      </c>
      <c r="G67" s="71">
        <f>SUM(E67:F67)</f>
        <v>0</v>
      </c>
    </row>
    <row r="68" spans="1:7" s="4" customFormat="1" ht="32.25" customHeight="1">
      <c r="A68" s="28" t="s">
        <v>117</v>
      </c>
      <c r="B68" s="28" t="s">
        <v>120</v>
      </c>
      <c r="C68" s="28" t="s">
        <v>103</v>
      </c>
      <c r="D68" s="135" t="str">
        <f>VLOOKUP(C68,klasyf!$A$1:$B$430,2,FALSE)</f>
        <v>Składki na ubezpieczenie społeczne</v>
      </c>
      <c r="E68" s="61">
        <v>1500</v>
      </c>
      <c r="F68" s="61">
        <v>-300</v>
      </c>
      <c r="G68" s="61">
        <f t="shared" si="0"/>
        <v>1200</v>
      </c>
    </row>
    <row r="69" spans="1:7" s="4" customFormat="1" ht="12.75" customHeight="1" hidden="1">
      <c r="A69" s="28" t="s">
        <v>117</v>
      </c>
      <c r="B69" s="28" t="s">
        <v>120</v>
      </c>
      <c r="C69" s="28" t="s">
        <v>106</v>
      </c>
      <c r="D69" s="135" t="str">
        <f>VLOOKUP(C69,klasyf!$A$1:$B$430,2,FALSE)</f>
        <v>Wynagrodzenia bezosobowe</v>
      </c>
      <c r="E69" s="61"/>
      <c r="F69" s="61"/>
      <c r="G69" s="61">
        <f t="shared" si="0"/>
        <v>0</v>
      </c>
    </row>
    <row r="70" spans="1:7" s="4" customFormat="1" ht="31.5" customHeight="1">
      <c r="A70" s="28" t="s">
        <v>117</v>
      </c>
      <c r="B70" s="28" t="s">
        <v>120</v>
      </c>
      <c r="C70" s="28" t="s">
        <v>91</v>
      </c>
      <c r="D70" s="156" t="str">
        <f>VLOOKUP(C70,klasyf!$A$1:$B$430,2,FALSE)</f>
        <v>Zakup materiałów i wyposażenia</v>
      </c>
      <c r="E70" s="61">
        <v>103600</v>
      </c>
      <c r="F70" s="61">
        <v>1150</v>
      </c>
      <c r="G70" s="61">
        <f t="shared" si="0"/>
        <v>104750</v>
      </c>
    </row>
    <row r="71" spans="1:7" s="4" customFormat="1" ht="18" customHeight="1">
      <c r="A71" s="28" t="s">
        <v>117</v>
      </c>
      <c r="B71" s="28" t="s">
        <v>120</v>
      </c>
      <c r="C71" s="28" t="s">
        <v>121</v>
      </c>
      <c r="D71" s="156" t="str">
        <f>VLOOKUP(C71,klasyf!$A$1:$B$430,2,FALSE)</f>
        <v>Zakup energii</v>
      </c>
      <c r="E71" s="61">
        <v>4300</v>
      </c>
      <c r="F71" s="61">
        <v>-200</v>
      </c>
      <c r="G71" s="61">
        <f>SUM(E71:F71)</f>
        <v>4100</v>
      </c>
    </row>
    <row r="72" spans="1:7" s="4" customFormat="1" ht="18" customHeight="1">
      <c r="A72" s="28" t="s">
        <v>117</v>
      </c>
      <c r="B72" s="28" t="s">
        <v>120</v>
      </c>
      <c r="C72" s="28" t="s">
        <v>107</v>
      </c>
      <c r="D72" s="156" t="str">
        <f>VLOOKUP(C72,klasyf!$A$1:$B$430,2,FALSE)</f>
        <v>Zakup usług zdrowotnych</v>
      </c>
      <c r="E72" s="61">
        <v>1800</v>
      </c>
      <c r="F72" s="61">
        <v>-200</v>
      </c>
      <c r="G72" s="61">
        <f>SUM(E72:F72)</f>
        <v>1600</v>
      </c>
    </row>
    <row r="73" spans="1:7" s="4" customFormat="1" ht="18" customHeight="1">
      <c r="A73" s="19" t="s">
        <v>117</v>
      </c>
      <c r="B73" s="19" t="s">
        <v>120</v>
      </c>
      <c r="C73" s="19" t="s">
        <v>85</v>
      </c>
      <c r="D73" s="137" t="str">
        <f>VLOOKUP(C73,klasyf!$A$1:$B$430,2,FALSE)</f>
        <v>Zakup pozostałych usług</v>
      </c>
      <c r="E73" s="68">
        <v>38200</v>
      </c>
      <c r="F73" s="68">
        <v>-300</v>
      </c>
      <c r="G73" s="61">
        <f>SUM(E73:F73)</f>
        <v>37900</v>
      </c>
    </row>
    <row r="74" spans="1:7" s="4" customFormat="1" ht="18" customHeight="1">
      <c r="A74" s="19" t="s">
        <v>117</v>
      </c>
      <c r="B74" s="19" t="s">
        <v>120</v>
      </c>
      <c r="C74" s="19" t="s">
        <v>87</v>
      </c>
      <c r="D74" s="137" t="str">
        <f>VLOOKUP(C74,klasyf!$A$1:$B$430,2,FALSE)</f>
        <v>Różne opłaty i składki</v>
      </c>
      <c r="E74" s="68">
        <v>12500</v>
      </c>
      <c r="F74" s="68">
        <v>-150</v>
      </c>
      <c r="G74" s="61">
        <f>SUM(E74:F74)</f>
        <v>12350</v>
      </c>
    </row>
    <row r="75" spans="1:7" s="4" customFormat="1" ht="12.75" customHeight="1" hidden="1">
      <c r="A75" s="32" t="s">
        <v>117</v>
      </c>
      <c r="B75" s="32" t="s">
        <v>120</v>
      </c>
      <c r="C75" s="32" t="s">
        <v>113</v>
      </c>
      <c r="D75" s="128" t="str">
        <f>VLOOKUP(C75,klasyf!$A$1:$B$430,2,FALSE)</f>
        <v>Zakupy inwestycyjne</v>
      </c>
      <c r="E75" s="69"/>
      <c r="F75" s="69"/>
      <c r="G75" s="69">
        <f aca="true" t="shared" si="1" ref="G75:G142">SUM(E75:F75)</f>
        <v>0</v>
      </c>
    </row>
    <row r="76" spans="1:7" s="39" customFormat="1" ht="18" customHeight="1">
      <c r="A76" s="157" t="s">
        <v>120</v>
      </c>
      <c r="B76" s="157"/>
      <c r="C76" s="157"/>
      <c r="D76" s="158" t="str">
        <f>VLOOKUP(A76,klasyf!$A$1:$B$430,2,FALSE)</f>
        <v>Ochotnicze straże pożarne</v>
      </c>
      <c r="E76" s="159">
        <f>SUM(E68:E75)</f>
        <v>161900</v>
      </c>
      <c r="F76" s="159">
        <f>SUM(F68:F75)</f>
        <v>0</v>
      </c>
      <c r="G76" s="159">
        <f t="shared" si="1"/>
        <v>161900</v>
      </c>
    </row>
    <row r="77" spans="1:8" s="4" customFormat="1" ht="12.75" hidden="1">
      <c r="A77" s="32" t="s">
        <v>117</v>
      </c>
      <c r="B77" s="32" t="s">
        <v>122</v>
      </c>
      <c r="C77" s="32" t="s">
        <v>123</v>
      </c>
      <c r="D77" s="128" t="str">
        <f>VLOOKUP(C77,klasyf!$A$1:$B$430,2,FALSE)</f>
        <v>Rezerwa</v>
      </c>
      <c r="E77" s="69"/>
      <c r="F77" s="69"/>
      <c r="G77" s="69">
        <f t="shared" si="1"/>
        <v>0</v>
      </c>
      <c r="H77" s="143"/>
    </row>
    <row r="78" spans="1:8" s="39" customFormat="1" ht="12.75" customHeight="1" hidden="1">
      <c r="A78" s="46" t="s">
        <v>122</v>
      </c>
      <c r="B78" s="46"/>
      <c r="C78" s="46"/>
      <c r="D78" s="138" t="str">
        <f>VLOOKUP(A78,klasyf!$A$1:$B$430,2,FALSE)</f>
        <v>Zarządzanie kryzysowe</v>
      </c>
      <c r="E78" s="62"/>
      <c r="F78" s="62"/>
      <c r="G78" s="62">
        <f t="shared" si="1"/>
        <v>0</v>
      </c>
      <c r="H78" s="160"/>
    </row>
    <row r="79" spans="1:7" s="39" customFormat="1" ht="27.75" customHeight="1">
      <c r="A79" s="25" t="s">
        <v>117</v>
      </c>
      <c r="B79" s="25"/>
      <c r="C79" s="25"/>
      <c r="D79" s="122" t="str">
        <f>VLOOKUP(A79,klasyf!$A$1:$B$430,2,FALSE)</f>
        <v>Bezpieczeństwo publiczne i ochrona ppoż</v>
      </c>
      <c r="E79" s="58">
        <f>E67+E76</f>
        <v>161900</v>
      </c>
      <c r="F79" s="58">
        <f>F67+F76</f>
        <v>0</v>
      </c>
      <c r="G79" s="58">
        <f t="shared" si="1"/>
        <v>161900</v>
      </c>
    </row>
    <row r="80" spans="1:7" s="4" customFormat="1" ht="12.75" customHeight="1" hidden="1">
      <c r="A80" s="28" t="s">
        <v>31</v>
      </c>
      <c r="B80" s="28" t="s">
        <v>124</v>
      </c>
      <c r="C80" s="28" t="s">
        <v>125</v>
      </c>
      <c r="D80" s="135" t="str">
        <f>VLOOKUP(C80,klasyf!$A$1:$B$430,2,FALSE)</f>
        <v>Wynagrodzenia agencyjno-prowizyjne</v>
      </c>
      <c r="E80" s="61"/>
      <c r="F80" s="61"/>
      <c r="G80" s="61">
        <f t="shared" si="1"/>
        <v>0</v>
      </c>
    </row>
    <row r="81" spans="1:7" s="4" customFormat="1" ht="12.75" customHeight="1" hidden="1">
      <c r="A81" s="19" t="s">
        <v>31</v>
      </c>
      <c r="B81" s="19" t="s">
        <v>124</v>
      </c>
      <c r="C81" s="19" t="s">
        <v>85</v>
      </c>
      <c r="D81" s="136" t="str">
        <f>VLOOKUP(C81,klasyf!$A$1:$B$430,2,FALSE)</f>
        <v>Zakup pozostałych usług</v>
      </c>
      <c r="E81" s="68"/>
      <c r="F81" s="68"/>
      <c r="G81" s="68">
        <f t="shared" si="1"/>
        <v>0</v>
      </c>
    </row>
    <row r="82" spans="1:7" s="4" customFormat="1" ht="12.75" customHeight="1" hidden="1">
      <c r="A82" s="32" t="s">
        <v>31</v>
      </c>
      <c r="B82" s="32" t="s">
        <v>124</v>
      </c>
      <c r="C82" s="32" t="s">
        <v>88</v>
      </c>
      <c r="D82" s="128" t="str">
        <f>VLOOKUP(C82,klasyf!$A$1:$B$430,2,FALSE)</f>
        <v>Zakup materiałów papierniczych do urządzeń drukarskich i kserograficznych</v>
      </c>
      <c r="E82" s="69"/>
      <c r="F82" s="69"/>
      <c r="G82" s="69">
        <f t="shared" si="1"/>
        <v>0</v>
      </c>
    </row>
    <row r="83" spans="1:7" s="39" customFormat="1" ht="12.75" customHeight="1" hidden="1">
      <c r="A83" s="46" t="s">
        <v>124</v>
      </c>
      <c r="B83" s="46"/>
      <c r="C83" s="46"/>
      <c r="D83" s="138" t="str">
        <f>VLOOKUP(A83,klasyf!$A$1:$B$430,2,FALSE)</f>
        <v>Pobór podatków, opłat i niepodatkowych należności budżetowych</v>
      </c>
      <c r="E83" s="62">
        <f>SUM(E80:E82)</f>
        <v>0</v>
      </c>
      <c r="F83" s="62">
        <f>SUM(F80:F82)</f>
        <v>0</v>
      </c>
      <c r="G83" s="62">
        <f t="shared" si="1"/>
        <v>0</v>
      </c>
    </row>
    <row r="84" spans="1:228" s="39" customFormat="1" ht="12.75" customHeight="1" hidden="1">
      <c r="A84" s="25" t="s">
        <v>31</v>
      </c>
      <c r="B84" s="25"/>
      <c r="C84" s="25"/>
      <c r="D84" s="161" t="str">
        <f>VLOOKUP(A84,klasyf!$A$1:$B$430,2,FALSE)</f>
        <v>Dochody od osób prawnych, od osób fizycznych oraz wydatki związane z ich poborem</v>
      </c>
      <c r="E84" s="58">
        <f>SUM(E83)</f>
        <v>0</v>
      </c>
      <c r="F84" s="58">
        <f>SUM(F83)</f>
        <v>0</v>
      </c>
      <c r="G84" s="58">
        <f t="shared" si="1"/>
        <v>0</v>
      </c>
      <c r="HT84" s="162">
        <f>SUM(H84:HS84)</f>
        <v>0</v>
      </c>
    </row>
    <row r="85" spans="1:7" s="4" customFormat="1" ht="12.75" customHeight="1" hidden="1">
      <c r="A85" s="163" t="s">
        <v>126</v>
      </c>
      <c r="B85" s="163" t="s">
        <v>127</v>
      </c>
      <c r="C85" s="163" t="s">
        <v>128</v>
      </c>
      <c r="D85" s="164" t="str">
        <f>VLOOKUP(C85,klasyf!$A$1:$B$430,2,FALSE)</f>
        <v>Odsetki od krajowych pożyczek i kredytów</v>
      </c>
      <c r="E85" s="165"/>
      <c r="F85" s="165"/>
      <c r="G85" s="165">
        <f t="shared" si="1"/>
        <v>0</v>
      </c>
    </row>
    <row r="86" spans="1:7" s="39" customFormat="1" ht="12.75" customHeight="1" hidden="1">
      <c r="A86" s="166" t="s">
        <v>127</v>
      </c>
      <c r="B86" s="166"/>
      <c r="C86" s="166"/>
      <c r="D86" s="121" t="str">
        <f>VLOOKUP(A86,klasyf!$A$1:$B$430,2,FALSE)</f>
        <v>Obsługa papierów wartościowych, kredytów i pożyczek jst</v>
      </c>
      <c r="E86" s="167">
        <f>SUM(E85)</f>
        <v>0</v>
      </c>
      <c r="F86" s="167">
        <f>SUM(F85)</f>
        <v>0</v>
      </c>
      <c r="G86" s="167">
        <f t="shared" si="1"/>
        <v>0</v>
      </c>
    </row>
    <row r="87" spans="1:255" s="39" customFormat="1" ht="12.75" customHeight="1" hidden="1">
      <c r="A87" s="104" t="s">
        <v>126</v>
      </c>
      <c r="B87" s="104"/>
      <c r="C87" s="104"/>
      <c r="D87" s="161" t="str">
        <f>VLOOKUP(A87,klasyf!$A$1:$B$430,2,FALSE)</f>
        <v>Obsługa długu publicznego</v>
      </c>
      <c r="E87" s="168">
        <f>SUM(E86)</f>
        <v>0</v>
      </c>
      <c r="F87" s="168">
        <f>SUM(F86)</f>
        <v>0</v>
      </c>
      <c r="G87" s="168">
        <f t="shared" si="1"/>
        <v>0</v>
      </c>
      <c r="IU87" s="162">
        <f>SUM(H87:IT87)</f>
        <v>0</v>
      </c>
    </row>
    <row r="88" spans="1:7" s="4" customFormat="1" ht="12.75" customHeight="1" hidden="1">
      <c r="A88" s="28" t="s">
        <v>57</v>
      </c>
      <c r="B88" s="28" t="s">
        <v>58</v>
      </c>
      <c r="C88" s="28" t="s">
        <v>129</v>
      </c>
      <c r="D88" s="135" t="str">
        <f>VLOOKUP(C88,klasyf!$A$1:$B$430,2,FALSE)</f>
        <v>Wydatki osobowe niezaliczane do wynagrodzeń</v>
      </c>
      <c r="E88" s="61"/>
      <c r="F88" s="61"/>
      <c r="G88" s="61">
        <f t="shared" si="1"/>
        <v>0</v>
      </c>
    </row>
    <row r="89" spans="1:7" s="4" customFormat="1" ht="12.75" customHeight="1" hidden="1">
      <c r="A89" s="19" t="s">
        <v>57</v>
      </c>
      <c r="B89" s="19" t="s">
        <v>58</v>
      </c>
      <c r="C89" s="19" t="s">
        <v>98</v>
      </c>
      <c r="D89" s="137" t="str">
        <f>VLOOKUP(C89,klasyf!$A$1:$B$430,2,FALSE)</f>
        <v>Wynagrodzenia osobowe</v>
      </c>
      <c r="E89" s="68"/>
      <c r="F89" s="68"/>
      <c r="G89" s="68">
        <f t="shared" si="1"/>
        <v>0</v>
      </c>
    </row>
    <row r="90" spans="1:7" s="4" customFormat="1" ht="12.75" customHeight="1" hidden="1">
      <c r="A90" s="19" t="s">
        <v>57</v>
      </c>
      <c r="B90" s="19" t="s">
        <v>58</v>
      </c>
      <c r="C90" s="19" t="s">
        <v>99</v>
      </c>
      <c r="D90" s="136" t="str">
        <f>VLOOKUP(C90,klasyf!$A$1:$B$430,2,FALSE)</f>
        <v>Dodatkowe wynagrodzenie roczne</v>
      </c>
      <c r="E90" s="68"/>
      <c r="F90" s="68"/>
      <c r="G90" s="68">
        <f t="shared" si="1"/>
        <v>0</v>
      </c>
    </row>
    <row r="91" spans="1:7" s="4" customFormat="1" ht="12.75" customHeight="1" hidden="1">
      <c r="A91" s="19" t="s">
        <v>57</v>
      </c>
      <c r="B91" s="19" t="s">
        <v>58</v>
      </c>
      <c r="C91" s="19" t="s">
        <v>103</v>
      </c>
      <c r="D91" s="136" t="str">
        <f>VLOOKUP(C91,klasyf!$A$1:$B$430,2,FALSE)</f>
        <v>Składki na ubezpieczenie społeczne</v>
      </c>
      <c r="E91" s="68"/>
      <c r="F91" s="68"/>
      <c r="G91" s="68">
        <f t="shared" si="1"/>
        <v>0</v>
      </c>
    </row>
    <row r="92" spans="1:7" s="4" customFormat="1" ht="12.75" customHeight="1" hidden="1">
      <c r="A92" s="19" t="s">
        <v>57</v>
      </c>
      <c r="B92" s="19" t="s">
        <v>58</v>
      </c>
      <c r="C92" s="19" t="s">
        <v>104</v>
      </c>
      <c r="D92" s="136" t="str">
        <f>VLOOKUP(C92,klasyf!$A$1:$B$430,2,FALSE)</f>
        <v>Składki na FP</v>
      </c>
      <c r="E92" s="68"/>
      <c r="F92" s="68"/>
      <c r="G92" s="68">
        <f t="shared" si="1"/>
        <v>0</v>
      </c>
    </row>
    <row r="93" spans="1:7" s="4" customFormat="1" ht="12.75" customHeight="1" hidden="1">
      <c r="A93" s="19" t="s">
        <v>57</v>
      </c>
      <c r="B93" s="19" t="s">
        <v>58</v>
      </c>
      <c r="C93" s="19" t="s">
        <v>106</v>
      </c>
      <c r="D93" s="136" t="str">
        <f>VLOOKUP(C93,klasyf!$A$1:$B$430,2,FALSE)</f>
        <v>Wynagrodzenia bezosobowe</v>
      </c>
      <c r="E93" s="68"/>
      <c r="F93" s="68"/>
      <c r="G93" s="68">
        <f t="shared" si="1"/>
        <v>0</v>
      </c>
    </row>
    <row r="94" spans="1:7" s="4" customFormat="1" ht="13.5">
      <c r="A94" s="19" t="s">
        <v>57</v>
      </c>
      <c r="B94" s="19" t="s">
        <v>58</v>
      </c>
      <c r="C94" s="19" t="s">
        <v>91</v>
      </c>
      <c r="D94" s="136" t="str">
        <f>VLOOKUP(C94,klasyf!$A$1:$B$430,2,FALSE)</f>
        <v>Zakup materiałów i wyposażenia</v>
      </c>
      <c r="E94" s="68">
        <v>154500</v>
      </c>
      <c r="F94" s="68">
        <v>-10</v>
      </c>
      <c r="G94" s="68">
        <f t="shared" si="1"/>
        <v>154490</v>
      </c>
    </row>
    <row r="95" spans="1:7" s="4" customFormat="1" ht="13.5">
      <c r="A95" s="19" t="s">
        <v>57</v>
      </c>
      <c r="B95" s="19" t="s">
        <v>58</v>
      </c>
      <c r="C95" s="19" t="s">
        <v>130</v>
      </c>
      <c r="D95" s="136" t="str">
        <f>VLOOKUP(C95,klasyf!$A$1:$B$430,2,FALSE)</f>
        <v>Zakup pomocy dydaktycznych</v>
      </c>
      <c r="E95" s="68">
        <v>5240</v>
      </c>
      <c r="F95" s="68">
        <v>11973</v>
      </c>
      <c r="G95" s="68">
        <f t="shared" si="1"/>
        <v>17213</v>
      </c>
    </row>
    <row r="96" spans="1:7" s="4" customFormat="1" ht="12.75" customHeight="1" hidden="1">
      <c r="A96" s="19" t="s">
        <v>57</v>
      </c>
      <c r="B96" s="19" t="s">
        <v>58</v>
      </c>
      <c r="C96" s="19" t="s">
        <v>121</v>
      </c>
      <c r="D96" s="136" t="str">
        <f>VLOOKUP(C96,klasyf!$A$1:$B$430,2,FALSE)</f>
        <v>Zakup energii</v>
      </c>
      <c r="E96" s="169"/>
      <c r="F96" s="169"/>
      <c r="G96" s="169">
        <f t="shared" si="1"/>
        <v>0</v>
      </c>
    </row>
    <row r="97" spans="1:7" s="4" customFormat="1" ht="12.75" customHeight="1" hidden="1">
      <c r="A97" s="19" t="s">
        <v>57</v>
      </c>
      <c r="B97" s="19" t="s">
        <v>58</v>
      </c>
      <c r="C97" s="19" t="s">
        <v>94</v>
      </c>
      <c r="D97" s="136" t="str">
        <f>VLOOKUP(C97,klasyf!$A$1:$B$430,2,FALSE)</f>
        <v>Zakup usług remontowych</v>
      </c>
      <c r="E97" s="169"/>
      <c r="F97" s="169"/>
      <c r="G97" s="169">
        <f t="shared" si="1"/>
        <v>0</v>
      </c>
    </row>
    <row r="98" spans="1:7" s="4" customFormat="1" ht="12.75" customHeight="1" hidden="1">
      <c r="A98" s="19" t="s">
        <v>57</v>
      </c>
      <c r="B98" s="19" t="s">
        <v>58</v>
      </c>
      <c r="C98" s="19" t="s">
        <v>85</v>
      </c>
      <c r="D98" s="136" t="str">
        <f>VLOOKUP(C98,klasyf!$A$1:$B$430,2,FALSE)</f>
        <v>Zakup pozostałych usług</v>
      </c>
      <c r="E98" s="169"/>
      <c r="F98" s="169"/>
      <c r="G98" s="169">
        <f t="shared" si="1"/>
        <v>0</v>
      </c>
    </row>
    <row r="99" spans="1:7" s="4" customFormat="1" ht="12.75" customHeight="1" hidden="1">
      <c r="A99" s="19" t="s">
        <v>57</v>
      </c>
      <c r="B99" s="19" t="s">
        <v>58</v>
      </c>
      <c r="C99" s="19" t="s">
        <v>87</v>
      </c>
      <c r="D99" s="136" t="str">
        <f>VLOOKUP(C99,klasyf!$A$1:$B$430,2,FALSE)</f>
        <v>Różne opłaty i składki</v>
      </c>
      <c r="E99" s="169"/>
      <c r="F99" s="169"/>
      <c r="G99" s="169">
        <f t="shared" si="1"/>
        <v>0</v>
      </c>
    </row>
    <row r="100" spans="1:7" s="4" customFormat="1" ht="39">
      <c r="A100" s="19" t="s">
        <v>57</v>
      </c>
      <c r="B100" s="19" t="s">
        <v>58</v>
      </c>
      <c r="C100" s="19" t="s">
        <v>88</v>
      </c>
      <c r="D100" s="136" t="str">
        <f>VLOOKUP(C100,klasyf!$A$1:$B$430,2,FALSE)</f>
        <v>Zakup materiałów papierniczych do urządzeń drukarskich i kserograficznych</v>
      </c>
      <c r="E100" s="169">
        <v>930</v>
      </c>
      <c r="F100" s="169">
        <v>10</v>
      </c>
      <c r="G100" s="169">
        <f>SUM(E100:F100)</f>
        <v>940</v>
      </c>
    </row>
    <row r="101" spans="1:7" s="4" customFormat="1" ht="12.75" customHeight="1" hidden="1">
      <c r="A101" s="32" t="s">
        <v>57</v>
      </c>
      <c r="B101" s="32" t="s">
        <v>58</v>
      </c>
      <c r="C101" s="32" t="s">
        <v>95</v>
      </c>
      <c r="D101" s="128" t="str">
        <f>VLOOKUP(C101,klasyf!$A$1:$B$430,2,FALSE)</f>
        <v>Inwestycje</v>
      </c>
      <c r="E101" s="69"/>
      <c r="F101" s="69"/>
      <c r="G101" s="69">
        <f t="shared" si="1"/>
        <v>0</v>
      </c>
    </row>
    <row r="102" spans="1:7" s="39" customFormat="1" ht="14.25" customHeight="1">
      <c r="A102" s="65" t="s">
        <v>58</v>
      </c>
      <c r="B102" s="65"/>
      <c r="C102" s="65"/>
      <c r="D102" s="134" t="str">
        <f>VLOOKUP(A102,klasyf!$A$1:$B$430,2,FALSE)</f>
        <v>Szkoły podstawowe</v>
      </c>
      <c r="E102" s="71">
        <f>SUM(E88:E101)</f>
        <v>160670</v>
      </c>
      <c r="F102" s="71">
        <f>SUM(F88:F101)</f>
        <v>11973</v>
      </c>
      <c r="G102" s="71">
        <f t="shared" si="1"/>
        <v>172643</v>
      </c>
    </row>
    <row r="103" spans="1:7" s="4" customFormat="1" ht="12.75" customHeight="1" hidden="1">
      <c r="A103" s="28" t="s">
        <v>57</v>
      </c>
      <c r="B103" s="28" t="s">
        <v>131</v>
      </c>
      <c r="C103" s="28" t="s">
        <v>129</v>
      </c>
      <c r="D103" s="135" t="str">
        <f>VLOOKUP(C103,klasyf!$A$1:$B$430,2,FALSE)</f>
        <v>Wydatki osobowe niezaliczane do wynagrodzeń</v>
      </c>
      <c r="E103" s="61"/>
      <c r="F103" s="61"/>
      <c r="G103" s="61">
        <f t="shared" si="1"/>
        <v>0</v>
      </c>
    </row>
    <row r="104" spans="1:7" s="4" customFormat="1" ht="12.75" customHeight="1" hidden="1">
      <c r="A104" s="19" t="s">
        <v>57</v>
      </c>
      <c r="B104" s="19" t="s">
        <v>131</v>
      </c>
      <c r="C104" s="19" t="s">
        <v>98</v>
      </c>
      <c r="D104" s="137" t="str">
        <f>VLOOKUP(C104,klasyf!$A$1:$B$430,2,FALSE)</f>
        <v>Wynagrodzenia osobowe</v>
      </c>
      <c r="E104" s="68"/>
      <c r="F104" s="68"/>
      <c r="G104" s="68">
        <f t="shared" si="1"/>
        <v>0</v>
      </c>
    </row>
    <row r="105" spans="1:7" s="4" customFormat="1" ht="12.75" customHeight="1" hidden="1">
      <c r="A105" s="19" t="s">
        <v>57</v>
      </c>
      <c r="B105" s="19" t="s">
        <v>131</v>
      </c>
      <c r="C105" s="19" t="s">
        <v>99</v>
      </c>
      <c r="D105" s="136" t="str">
        <f>VLOOKUP(C105,klasyf!$A$1:$B$430,2,FALSE)</f>
        <v>Dodatkowe wynagrodzenie roczne</v>
      </c>
      <c r="E105" s="68"/>
      <c r="F105" s="68"/>
      <c r="G105" s="68">
        <f t="shared" si="1"/>
        <v>0</v>
      </c>
    </row>
    <row r="106" spans="1:7" s="4" customFormat="1" ht="12.75" customHeight="1" hidden="1">
      <c r="A106" s="19" t="s">
        <v>57</v>
      </c>
      <c r="B106" s="19" t="s">
        <v>131</v>
      </c>
      <c r="C106" s="19" t="s">
        <v>103</v>
      </c>
      <c r="D106" s="136" t="str">
        <f>VLOOKUP(C106,klasyf!$A$1:$B$430,2,FALSE)</f>
        <v>Składki na ubezpieczenie społeczne</v>
      </c>
      <c r="E106" s="68"/>
      <c r="F106" s="68"/>
      <c r="G106" s="68">
        <f t="shared" si="1"/>
        <v>0</v>
      </c>
    </row>
    <row r="107" spans="1:7" s="4" customFormat="1" ht="12.75" customHeight="1" hidden="1">
      <c r="A107" s="32" t="s">
        <v>57</v>
      </c>
      <c r="B107" s="32" t="s">
        <v>131</v>
      </c>
      <c r="C107" s="32" t="s">
        <v>104</v>
      </c>
      <c r="D107" s="128" t="str">
        <f>VLOOKUP(C107,klasyf!$A$1:$B$430,2,FALSE)</f>
        <v>Składki na FP</v>
      </c>
      <c r="E107" s="69"/>
      <c r="F107" s="69"/>
      <c r="G107" s="69">
        <f t="shared" si="1"/>
        <v>0</v>
      </c>
    </row>
    <row r="108" spans="1:7" s="39" customFormat="1" ht="12.75" customHeight="1" hidden="1">
      <c r="A108" s="65" t="s">
        <v>131</v>
      </c>
      <c r="B108" s="65"/>
      <c r="C108" s="65"/>
      <c r="D108" s="134" t="str">
        <f>VLOOKUP(A108,klasyf!$A$1:$B$430,2,FALSE)</f>
        <v>Oddziały przedszkolne w szkołach podstawowych</v>
      </c>
      <c r="E108" s="71">
        <f>SUM(E103:E107)</f>
        <v>0</v>
      </c>
      <c r="F108" s="71">
        <f>SUM(F103:F107)</f>
        <v>0</v>
      </c>
      <c r="G108" s="71">
        <f t="shared" si="1"/>
        <v>0</v>
      </c>
    </row>
    <row r="109" spans="1:7" s="4" customFormat="1" ht="12.75" customHeight="1" hidden="1">
      <c r="A109" s="28" t="s">
        <v>57</v>
      </c>
      <c r="B109" s="28" t="s">
        <v>132</v>
      </c>
      <c r="C109" s="28" t="s">
        <v>91</v>
      </c>
      <c r="D109" s="135" t="str">
        <f>VLOOKUP(C109,klasyf!$A$1:$B$430,2,FALSE)</f>
        <v>Zakup materiałów i wyposażenia</v>
      </c>
      <c r="E109" s="61"/>
      <c r="F109" s="61"/>
      <c r="G109" s="61">
        <f t="shared" si="1"/>
        <v>0</v>
      </c>
    </row>
    <row r="110" spans="1:8" s="4" customFormat="1" ht="12.75" customHeight="1" hidden="1">
      <c r="A110" s="19" t="s">
        <v>57</v>
      </c>
      <c r="B110" s="19" t="s">
        <v>132</v>
      </c>
      <c r="C110" s="19" t="s">
        <v>133</v>
      </c>
      <c r="D110" s="136" t="str">
        <f>VLOOKUP(C110,klasyf!$A$1:$B$430,2,FALSE)</f>
        <v>Dotacje dla stowarzyszeń</v>
      </c>
      <c r="E110" s="68"/>
      <c r="F110" s="68"/>
      <c r="G110" s="68">
        <f t="shared" si="1"/>
        <v>0</v>
      </c>
      <c r="H110" s="115"/>
    </row>
    <row r="111" spans="1:8" s="4" customFormat="1" ht="13.5">
      <c r="A111" s="32" t="s">
        <v>57</v>
      </c>
      <c r="B111" s="32" t="s">
        <v>132</v>
      </c>
      <c r="C111" s="32" t="s">
        <v>134</v>
      </c>
      <c r="D111" s="170" t="str">
        <f>VLOOKUP(C111,klasyf!$A$1:$B$430,2,FALSE)</f>
        <v>Zakup usług od innych jst</v>
      </c>
      <c r="E111" s="69">
        <v>100000</v>
      </c>
      <c r="F111" s="69">
        <v>-5443</v>
      </c>
      <c r="G111" s="69">
        <f t="shared" si="1"/>
        <v>94557</v>
      </c>
      <c r="H111" s="115"/>
    </row>
    <row r="112" spans="1:8" s="39" customFormat="1" ht="14.25" customHeight="1">
      <c r="A112" s="65" t="s">
        <v>132</v>
      </c>
      <c r="B112" s="65"/>
      <c r="C112" s="65"/>
      <c r="D112" s="134" t="str">
        <f>VLOOKUP(A112,klasyf!$A$1:$B$430,2,FALSE)</f>
        <v>Przedszkola</v>
      </c>
      <c r="E112" s="71">
        <f>SUM(E109:E111)</f>
        <v>100000</v>
      </c>
      <c r="F112" s="71">
        <f>SUM(F109:F111)</f>
        <v>-5443</v>
      </c>
      <c r="G112" s="71">
        <f t="shared" si="1"/>
        <v>94557</v>
      </c>
      <c r="H112" s="171"/>
    </row>
    <row r="113" spans="1:7" s="4" customFormat="1" ht="13.5">
      <c r="A113" s="28" t="s">
        <v>57</v>
      </c>
      <c r="B113" s="28" t="s">
        <v>135</v>
      </c>
      <c r="C113" s="28" t="s">
        <v>133</v>
      </c>
      <c r="D113" s="135" t="str">
        <f>VLOOKUP(C113,klasyf!$A$1:$B$430,2,FALSE)</f>
        <v>Dotacje dla stowarzyszeń</v>
      </c>
      <c r="E113" s="61">
        <v>277393</v>
      </c>
      <c r="F113" s="61">
        <v>5443</v>
      </c>
      <c r="G113" s="61">
        <f t="shared" si="1"/>
        <v>282836</v>
      </c>
    </row>
    <row r="114" spans="1:7" s="4" customFormat="1" ht="12.75" customHeight="1" hidden="1">
      <c r="A114" s="19" t="s">
        <v>57</v>
      </c>
      <c r="B114" s="19" t="s">
        <v>135</v>
      </c>
      <c r="C114" s="19" t="s">
        <v>129</v>
      </c>
      <c r="D114" s="136" t="str">
        <f>VLOOKUP(C114,klasyf!$A$1:$B$430,2,FALSE)</f>
        <v>Wydatki osobowe niezaliczane do wynagrodzeń</v>
      </c>
      <c r="E114" s="68"/>
      <c r="F114" s="68"/>
      <c r="G114" s="68">
        <f t="shared" si="1"/>
        <v>0</v>
      </c>
    </row>
    <row r="115" spans="1:7" s="4" customFormat="1" ht="12.75" customHeight="1" hidden="1">
      <c r="A115" s="19" t="s">
        <v>57</v>
      </c>
      <c r="B115" s="19" t="s">
        <v>135</v>
      </c>
      <c r="C115" s="19" t="s">
        <v>98</v>
      </c>
      <c r="D115" s="137" t="str">
        <f>VLOOKUP(C115,klasyf!$A$1:$B$430,2,FALSE)</f>
        <v>Wynagrodzenia osobowe</v>
      </c>
      <c r="E115" s="68"/>
      <c r="F115" s="68"/>
      <c r="G115" s="68">
        <f t="shared" si="1"/>
        <v>0</v>
      </c>
    </row>
    <row r="116" spans="1:7" s="4" customFormat="1" ht="12.75" customHeight="1" hidden="1">
      <c r="A116" s="19" t="s">
        <v>57</v>
      </c>
      <c r="B116" s="19" t="s">
        <v>135</v>
      </c>
      <c r="C116" s="19" t="s">
        <v>99</v>
      </c>
      <c r="D116" s="136" t="str">
        <f>VLOOKUP(C116,klasyf!$A$1:$B$430,2,FALSE)</f>
        <v>Dodatkowe wynagrodzenie roczne</v>
      </c>
      <c r="E116" s="68"/>
      <c r="F116" s="68"/>
      <c r="G116" s="68">
        <f t="shared" si="1"/>
        <v>0</v>
      </c>
    </row>
    <row r="117" spans="1:7" s="4" customFormat="1" ht="12.75" customHeight="1" hidden="1">
      <c r="A117" s="19" t="s">
        <v>57</v>
      </c>
      <c r="B117" s="19" t="s">
        <v>135</v>
      </c>
      <c r="C117" s="19" t="s">
        <v>103</v>
      </c>
      <c r="D117" s="137" t="str">
        <f>VLOOKUP(C117,klasyf!$A$1:$B$430,2,FALSE)</f>
        <v>Składki na ubezpieczenie społeczne</v>
      </c>
      <c r="E117" s="68"/>
      <c r="F117" s="68"/>
      <c r="G117" s="68">
        <f t="shared" si="1"/>
        <v>0</v>
      </c>
    </row>
    <row r="118" spans="1:7" s="4" customFormat="1" ht="12.75" customHeight="1" hidden="1">
      <c r="A118" s="19" t="s">
        <v>57</v>
      </c>
      <c r="B118" s="19" t="s">
        <v>135</v>
      </c>
      <c r="C118" s="19" t="s">
        <v>104</v>
      </c>
      <c r="D118" s="137" t="str">
        <f>VLOOKUP(C118,klasyf!$A$1:$B$430,2,FALSE)</f>
        <v>Składki na FP</v>
      </c>
      <c r="E118" s="68"/>
      <c r="F118" s="68"/>
      <c r="G118" s="68">
        <f t="shared" si="1"/>
        <v>0</v>
      </c>
    </row>
    <row r="119" spans="1:7" s="4" customFormat="1" ht="12.75" customHeight="1" hidden="1">
      <c r="A119" s="19" t="s">
        <v>57</v>
      </c>
      <c r="B119" s="19" t="s">
        <v>135</v>
      </c>
      <c r="C119" s="19" t="s">
        <v>106</v>
      </c>
      <c r="D119" s="136" t="str">
        <f>VLOOKUP(C119,klasyf!$A$1:$B$430,2,FALSE)</f>
        <v>Wynagrodzenia bezosobowe</v>
      </c>
      <c r="E119" s="68"/>
      <c r="F119" s="68"/>
      <c r="G119" s="68">
        <f t="shared" si="1"/>
        <v>0</v>
      </c>
    </row>
    <row r="120" spans="1:7" s="4" customFormat="1" ht="12.75" customHeight="1" hidden="1">
      <c r="A120" s="19" t="s">
        <v>57</v>
      </c>
      <c r="B120" s="19" t="s">
        <v>135</v>
      </c>
      <c r="C120" s="19" t="s">
        <v>136</v>
      </c>
      <c r="D120" s="136" t="str">
        <f>VLOOKUP(C120,klasyf!$A$1:$B$430,2,FALSE)</f>
        <v>Nagrody motywacyjne</v>
      </c>
      <c r="E120" s="68"/>
      <c r="F120" s="68"/>
      <c r="G120" s="68">
        <f t="shared" si="1"/>
        <v>0</v>
      </c>
    </row>
    <row r="121" spans="1:7" s="4" customFormat="1" ht="12.75" customHeight="1" hidden="1">
      <c r="A121" s="19" t="s">
        <v>57</v>
      </c>
      <c r="B121" s="19" t="s">
        <v>135</v>
      </c>
      <c r="C121" s="19" t="s">
        <v>91</v>
      </c>
      <c r="D121" s="136" t="str">
        <f>VLOOKUP(C121,klasyf!$A$1:$B$430,2,FALSE)</f>
        <v>Zakup materiałów i wyposażenia</v>
      </c>
      <c r="E121" s="68"/>
      <c r="F121" s="68"/>
      <c r="G121" s="68">
        <f t="shared" si="1"/>
        <v>0</v>
      </c>
    </row>
    <row r="122" spans="1:7" s="4" customFormat="1" ht="12.75" customHeight="1" hidden="1">
      <c r="A122" s="19" t="s">
        <v>57</v>
      </c>
      <c r="B122" s="19" t="s">
        <v>135</v>
      </c>
      <c r="C122" s="19" t="s">
        <v>130</v>
      </c>
      <c r="D122" s="136" t="str">
        <f>VLOOKUP(C122,klasyf!$A$1:$B$430,2,FALSE)</f>
        <v>Zakup pomocy dydaktycznych</v>
      </c>
      <c r="E122" s="68"/>
      <c r="F122" s="68"/>
      <c r="G122" s="68">
        <f t="shared" si="1"/>
        <v>0</v>
      </c>
    </row>
    <row r="123" spans="1:7" s="4" customFormat="1" ht="12.75" customHeight="1" hidden="1">
      <c r="A123" s="19" t="s">
        <v>57</v>
      </c>
      <c r="B123" s="19" t="s">
        <v>135</v>
      </c>
      <c r="C123" s="19" t="s">
        <v>121</v>
      </c>
      <c r="D123" s="136" t="str">
        <f>VLOOKUP(C123,klasyf!$A$1:$B$430,2,FALSE)</f>
        <v>Zakup energii</v>
      </c>
      <c r="E123" s="68"/>
      <c r="F123" s="68"/>
      <c r="G123" s="68">
        <f t="shared" si="1"/>
        <v>0</v>
      </c>
    </row>
    <row r="124" spans="1:7" s="4" customFormat="1" ht="12.75" customHeight="1" hidden="1">
      <c r="A124" s="19" t="s">
        <v>57</v>
      </c>
      <c r="B124" s="19" t="s">
        <v>135</v>
      </c>
      <c r="C124" s="19" t="s">
        <v>108</v>
      </c>
      <c r="D124" s="136" t="str">
        <f>VLOOKUP(C124,klasyf!$A$1:$B$430,2,FALSE)</f>
        <v>Zakup usług dostępu do sieci Internet</v>
      </c>
      <c r="E124" s="68"/>
      <c r="F124" s="68"/>
      <c r="G124" s="68">
        <f t="shared" si="1"/>
        <v>0</v>
      </c>
    </row>
    <row r="125" spans="1:7" s="4" customFormat="1" ht="12.75" customHeight="1" hidden="1">
      <c r="A125" s="19" t="s">
        <v>57</v>
      </c>
      <c r="B125" s="19" t="s">
        <v>135</v>
      </c>
      <c r="C125" s="19" t="s">
        <v>109</v>
      </c>
      <c r="D125" s="136" t="str">
        <f>VLOOKUP(C125,klasyf!$A$1:$B$430,2,FALSE)</f>
        <v>Zakup usług telekomunikacyjnych telefonii stacjonarnej</v>
      </c>
      <c r="E125" s="68"/>
      <c r="F125" s="68"/>
      <c r="G125" s="68">
        <f t="shared" si="1"/>
        <v>0</v>
      </c>
    </row>
    <row r="126" spans="1:7" s="4" customFormat="1" ht="12.75" customHeight="1" hidden="1">
      <c r="A126" s="19" t="s">
        <v>57</v>
      </c>
      <c r="B126" s="19" t="s">
        <v>135</v>
      </c>
      <c r="C126" s="19" t="s">
        <v>87</v>
      </c>
      <c r="D126" s="136" t="str">
        <f>VLOOKUP(C126,klasyf!$A$1:$B$430,2,FALSE)</f>
        <v>Różne opłaty i składki</v>
      </c>
      <c r="E126" s="68"/>
      <c r="F126" s="68"/>
      <c r="G126" s="68">
        <f t="shared" si="1"/>
        <v>0</v>
      </c>
    </row>
    <row r="127" spans="1:7" s="4" customFormat="1" ht="12.75" customHeight="1" hidden="1">
      <c r="A127" s="32" t="s">
        <v>57</v>
      </c>
      <c r="B127" s="32" t="s">
        <v>135</v>
      </c>
      <c r="C127" s="32" t="s">
        <v>95</v>
      </c>
      <c r="D127" s="128" t="str">
        <f>VLOOKUP(C127,klasyf!$A$1:$B$430,2,FALSE)</f>
        <v>Inwestycje</v>
      </c>
      <c r="E127" s="80"/>
      <c r="F127" s="69"/>
      <c r="G127" s="69">
        <f t="shared" si="1"/>
        <v>0</v>
      </c>
    </row>
    <row r="128" spans="1:7" s="39" customFormat="1" ht="14.25" customHeight="1">
      <c r="A128" s="65" t="s">
        <v>135</v>
      </c>
      <c r="B128" s="65"/>
      <c r="C128" s="65"/>
      <c r="D128" s="134" t="str">
        <f>VLOOKUP(A128,klasyf!$A$1:$B$430,2,FALSE)</f>
        <v>Gimnazja</v>
      </c>
      <c r="E128" s="71">
        <f>SUM(E113:E127)</f>
        <v>277393</v>
      </c>
      <c r="F128" s="71">
        <f>SUM(F113:F127)</f>
        <v>5443</v>
      </c>
      <c r="G128" s="71">
        <f t="shared" si="1"/>
        <v>282836</v>
      </c>
    </row>
    <row r="129" spans="1:7" s="4" customFormat="1" ht="12.75" customHeight="1" hidden="1">
      <c r="A129" s="59" t="s">
        <v>57</v>
      </c>
      <c r="B129" s="59" t="s">
        <v>137</v>
      </c>
      <c r="C129" s="59" t="s">
        <v>85</v>
      </c>
      <c r="D129" s="133" t="str">
        <f>VLOOKUP(C129,klasyf!$A$1:$B$430,2,FALSE)</f>
        <v>Zakup pozostałych usług</v>
      </c>
      <c r="E129" s="93"/>
      <c r="F129" s="93"/>
      <c r="G129" s="93">
        <f t="shared" si="1"/>
        <v>0</v>
      </c>
    </row>
    <row r="130" spans="1:7" s="39" customFormat="1" ht="12.75" customHeight="1" hidden="1">
      <c r="A130" s="65" t="s">
        <v>137</v>
      </c>
      <c r="B130" s="65"/>
      <c r="C130" s="65"/>
      <c r="D130" s="134" t="str">
        <f>VLOOKUP(A130,klasyf!$A$1:$B$430,2,FALSE)</f>
        <v>Dowożenie uczniów do szkół</v>
      </c>
      <c r="E130" s="71">
        <f>SUM(E129)</f>
        <v>0</v>
      </c>
      <c r="F130" s="71">
        <f>SUM(F129)</f>
        <v>0</v>
      </c>
      <c r="G130" s="71">
        <f t="shared" si="1"/>
        <v>0</v>
      </c>
    </row>
    <row r="131" spans="1:7" s="4" customFormat="1" ht="12.75" customHeight="1" hidden="1">
      <c r="A131" s="28" t="s">
        <v>57</v>
      </c>
      <c r="B131" s="28" t="s">
        <v>138</v>
      </c>
      <c r="C131" s="28" t="s">
        <v>98</v>
      </c>
      <c r="D131" s="156" t="str">
        <f>VLOOKUP(C131,klasyf!$A$1:$B$430,2,FALSE)</f>
        <v>Wynagrodzenia osobowe</v>
      </c>
      <c r="E131" s="61"/>
      <c r="F131" s="61"/>
      <c r="G131" s="61">
        <f>SUM(E131:F131)</f>
        <v>0</v>
      </c>
    </row>
    <row r="132" spans="1:7" s="4" customFormat="1" ht="12.75" customHeight="1" hidden="1">
      <c r="A132" s="19" t="s">
        <v>57</v>
      </c>
      <c r="B132" s="19" t="s">
        <v>138</v>
      </c>
      <c r="C132" s="19" t="s">
        <v>103</v>
      </c>
      <c r="D132" s="136" t="str">
        <f>VLOOKUP(C132,klasyf!$A$1:$B$430,2,FALSE)</f>
        <v>Składki na ubezpieczenie społeczne</v>
      </c>
      <c r="E132" s="68"/>
      <c r="F132" s="68"/>
      <c r="G132" s="68">
        <f>SUM(E132:F132)</f>
        <v>0</v>
      </c>
    </row>
    <row r="133" spans="1:7" s="4" customFormat="1" ht="12.75" customHeight="1" hidden="1">
      <c r="A133" s="19" t="s">
        <v>57</v>
      </c>
      <c r="B133" s="19" t="s">
        <v>138</v>
      </c>
      <c r="C133" s="19" t="s">
        <v>104</v>
      </c>
      <c r="D133" s="136" t="str">
        <f>VLOOKUP(C133,klasyf!$A$1:$B$430,2,FALSE)</f>
        <v>Składki na FP</v>
      </c>
      <c r="E133" s="68"/>
      <c r="F133" s="68"/>
      <c r="G133" s="68">
        <f>SUM(E133:F133)</f>
        <v>0</v>
      </c>
    </row>
    <row r="134" spans="1:7" s="4" customFormat="1" ht="12.75" customHeight="1" hidden="1">
      <c r="A134" s="19" t="s">
        <v>57</v>
      </c>
      <c r="B134" s="19" t="s">
        <v>138</v>
      </c>
      <c r="C134" s="19" t="s">
        <v>91</v>
      </c>
      <c r="D134" s="136" t="str">
        <f>VLOOKUP(C134,klasyf!$A$1:$B$430,2,FALSE)</f>
        <v>Zakup materiałów i wyposażenia</v>
      </c>
      <c r="E134" s="68"/>
      <c r="F134" s="68"/>
      <c r="G134" s="68">
        <f>SUM(E134:F134)</f>
        <v>0</v>
      </c>
    </row>
    <row r="135" spans="1:7" s="4" customFormat="1" ht="12.75" customHeight="1" hidden="1">
      <c r="A135" s="19" t="s">
        <v>57</v>
      </c>
      <c r="B135" s="19" t="s">
        <v>138</v>
      </c>
      <c r="C135" s="19" t="s">
        <v>107</v>
      </c>
      <c r="D135" s="136" t="str">
        <f>VLOOKUP(C135,klasyf!$A$1:$B$430,2,FALSE)</f>
        <v>Zakup usług zdrowotnych</v>
      </c>
      <c r="E135" s="68"/>
      <c r="F135" s="68"/>
      <c r="G135" s="68">
        <f>SUM(E135:F135)</f>
        <v>0</v>
      </c>
    </row>
    <row r="136" spans="1:7" s="4" customFormat="1" ht="12.75" customHeight="1" hidden="1">
      <c r="A136" s="19" t="s">
        <v>57</v>
      </c>
      <c r="B136" s="19" t="s">
        <v>138</v>
      </c>
      <c r="C136" s="19" t="s">
        <v>85</v>
      </c>
      <c r="D136" s="136" t="str">
        <f>VLOOKUP(C136,klasyf!$A$1:$B$430,2,FALSE)</f>
        <v>Zakup pozostałych usług</v>
      </c>
      <c r="E136" s="68"/>
      <c r="F136" s="68"/>
      <c r="G136" s="68">
        <f t="shared" si="1"/>
        <v>0</v>
      </c>
    </row>
    <row r="137" spans="1:7" s="4" customFormat="1" ht="12.75" customHeight="1" hidden="1">
      <c r="A137" s="19" t="s">
        <v>57</v>
      </c>
      <c r="B137" s="19" t="s">
        <v>138</v>
      </c>
      <c r="C137" s="19" t="s">
        <v>108</v>
      </c>
      <c r="D137" s="136" t="str">
        <f>VLOOKUP(C137,klasyf!$A$1:$B$430,2,FALSE)</f>
        <v>Zakup usług dostępu do sieci Internet</v>
      </c>
      <c r="E137" s="68"/>
      <c r="F137" s="68"/>
      <c r="G137" s="68">
        <f>SUM(E137:F137)</f>
        <v>0</v>
      </c>
    </row>
    <row r="138" spans="1:7" s="4" customFormat="1" ht="12.75" customHeight="1" hidden="1">
      <c r="A138" s="32" t="s">
        <v>57</v>
      </c>
      <c r="B138" s="32" t="s">
        <v>138</v>
      </c>
      <c r="C138" s="32" t="s">
        <v>109</v>
      </c>
      <c r="D138" s="128" t="str">
        <f>VLOOKUP(C138,klasyf!$A$1:$B$430,2,FALSE)</f>
        <v>Zakup usług telekomunikacyjnych telefonii stacjonarnej</v>
      </c>
      <c r="E138" s="69"/>
      <c r="F138" s="69"/>
      <c r="G138" s="69">
        <f>SUM(E138:F138)</f>
        <v>0</v>
      </c>
    </row>
    <row r="139" spans="1:7" s="4" customFormat="1" ht="12.75" customHeight="1" hidden="1">
      <c r="A139" s="32" t="s">
        <v>57</v>
      </c>
      <c r="B139" s="32" t="s">
        <v>138</v>
      </c>
      <c r="C139" s="32" t="s">
        <v>111</v>
      </c>
      <c r="D139" s="128" t="str">
        <f>VLOOKUP(C139,klasyf!$A$1:$B$430,2,FALSE)</f>
        <v>Szkolenia pracowników </v>
      </c>
      <c r="E139" s="69"/>
      <c r="F139" s="69"/>
      <c r="G139" s="69">
        <f>SUM(E139:F139)</f>
        <v>0</v>
      </c>
    </row>
    <row r="140" spans="1:7" s="39" customFormat="1" ht="12.75" customHeight="1" hidden="1">
      <c r="A140" s="65" t="s">
        <v>138</v>
      </c>
      <c r="B140" s="65"/>
      <c r="C140" s="65"/>
      <c r="D140" s="134" t="str">
        <f>VLOOKUP(A140,klasyf!$A$1:$B$430,2,FALSE)</f>
        <v>Zespoły obsługi ekonomoczno-administracyjnej szkół</v>
      </c>
      <c r="E140" s="71">
        <f>SUM(E131:E139)</f>
        <v>0</v>
      </c>
      <c r="F140" s="71">
        <f>SUM(F131:F139)</f>
        <v>0</v>
      </c>
      <c r="G140" s="71">
        <f t="shared" si="1"/>
        <v>0</v>
      </c>
    </row>
    <row r="141" spans="1:7" s="4" customFormat="1" ht="12.75" customHeight="1" hidden="1">
      <c r="A141" s="28" t="s">
        <v>57</v>
      </c>
      <c r="B141" s="28" t="s">
        <v>60</v>
      </c>
      <c r="C141" s="28" t="s">
        <v>85</v>
      </c>
      <c r="D141" s="135" t="str">
        <f>VLOOKUP(C141,klasyf!$A$1:$B$430,2,FALSE)</f>
        <v>Zakup pozostałych usług</v>
      </c>
      <c r="E141" s="61"/>
      <c r="F141" s="61"/>
      <c r="G141" s="61">
        <f t="shared" si="1"/>
        <v>0</v>
      </c>
    </row>
    <row r="142" spans="1:7" s="4" customFormat="1" ht="12.75" customHeight="1" hidden="1">
      <c r="A142" s="32" t="s">
        <v>57</v>
      </c>
      <c r="B142" s="32" t="s">
        <v>60</v>
      </c>
      <c r="C142" s="32" t="s">
        <v>85</v>
      </c>
      <c r="D142" s="128" t="str">
        <f>VLOOKUP(C142,klasyf!$A$1:$B$430,2,FALSE)</f>
        <v>Zakup pozostałych usług</v>
      </c>
      <c r="E142" s="69"/>
      <c r="F142" s="69"/>
      <c r="G142" s="69">
        <f t="shared" si="1"/>
        <v>0</v>
      </c>
    </row>
    <row r="143" spans="1:7" s="39" customFormat="1" ht="12.75" customHeight="1" hidden="1">
      <c r="A143" s="65" t="s">
        <v>60</v>
      </c>
      <c r="B143" s="65"/>
      <c r="C143" s="65"/>
      <c r="D143" s="131" t="str">
        <f>VLOOKUP(A143,klasyf!$A$1:$B$430,2,FALSE)</f>
        <v>Pozostała działalność</v>
      </c>
      <c r="E143" s="71">
        <f>SUM(E141:E142)</f>
        <v>0</v>
      </c>
      <c r="F143" s="71">
        <f>SUM(F141:F142)</f>
        <v>0</v>
      </c>
      <c r="G143" s="71">
        <f aca="true" t="shared" si="2" ref="G143:G204">SUM(E143:F143)</f>
        <v>0</v>
      </c>
    </row>
    <row r="144" spans="1:7" s="39" customFormat="1" ht="14.25" customHeight="1">
      <c r="A144" s="25" t="s">
        <v>57</v>
      </c>
      <c r="B144" s="25"/>
      <c r="C144" s="25"/>
      <c r="D144" s="122" t="str">
        <f>VLOOKUP(A144,klasyf!$A$1:$B$430,2,FALSE)</f>
        <v>Oświata i wychowanie</v>
      </c>
      <c r="E144" s="58">
        <f>E102+E108+E112+E128+E130+E140+E143</f>
        <v>538063</v>
      </c>
      <c r="F144" s="58">
        <f>F102+F108+F112+F128+F130+F140+F143</f>
        <v>11973</v>
      </c>
      <c r="G144" s="58">
        <f t="shared" si="2"/>
        <v>550036</v>
      </c>
    </row>
    <row r="145" spans="1:7" s="4" customFormat="1" ht="12.75" customHeight="1" hidden="1">
      <c r="A145" s="28" t="s">
        <v>62</v>
      </c>
      <c r="B145" s="28" t="s">
        <v>139</v>
      </c>
      <c r="C145" s="28" t="s">
        <v>93</v>
      </c>
      <c r="D145" s="135" t="str">
        <f>VLOOKUP(C145,klasyf!$A$1:$B$430,2,FALSE)</f>
        <v>Dotacja celowa na pomoc finansową udzielaną między jst na dofinansowanie własnych zadań inwestycyjnych</v>
      </c>
      <c r="E145" s="61"/>
      <c r="F145" s="61"/>
      <c r="G145" s="61">
        <f t="shared" si="2"/>
        <v>0</v>
      </c>
    </row>
    <row r="146" spans="1:7" s="39" customFormat="1" ht="12.75" customHeight="1" hidden="1">
      <c r="A146" s="50" t="s">
        <v>139</v>
      </c>
      <c r="B146" s="50"/>
      <c r="C146" s="50"/>
      <c r="D146" s="172" t="str">
        <f>VLOOKUP(A146,klasyf!$A$1:$B$430,2,FALSE)</f>
        <v>Szpitale ogólne</v>
      </c>
      <c r="E146" s="97">
        <f>SUM(E145)</f>
        <v>0</v>
      </c>
      <c r="F146" s="97">
        <f>SUM(F145)</f>
        <v>0</v>
      </c>
      <c r="G146" s="97">
        <f t="shared" si="2"/>
        <v>0</v>
      </c>
    </row>
    <row r="147" spans="1:7" s="4" customFormat="1" ht="12.75" hidden="1">
      <c r="A147" s="28" t="s">
        <v>62</v>
      </c>
      <c r="B147" s="28" t="s">
        <v>64</v>
      </c>
      <c r="C147" s="28" t="s">
        <v>91</v>
      </c>
      <c r="D147" s="135" t="str">
        <f>VLOOKUP(C147,klasyf!$A$1:$B$430,2,FALSE)</f>
        <v>Zakup materiałów i wyposażenia</v>
      </c>
      <c r="E147" s="61"/>
      <c r="F147" s="61"/>
      <c r="G147" s="61">
        <f t="shared" si="2"/>
        <v>0</v>
      </c>
    </row>
    <row r="148" spans="1:7" s="4" customFormat="1" ht="12.75" hidden="1">
      <c r="A148" s="19" t="s">
        <v>62</v>
      </c>
      <c r="B148" s="19" t="s">
        <v>64</v>
      </c>
      <c r="C148" s="19" t="s">
        <v>85</v>
      </c>
      <c r="D148" s="136" t="str">
        <f>VLOOKUP(C148,klasyf!$A$1:$B$430,2,FALSE)</f>
        <v>Zakup pozostałych usług</v>
      </c>
      <c r="E148" s="68"/>
      <c r="F148" s="68"/>
      <c r="G148" s="68">
        <f t="shared" si="2"/>
        <v>0</v>
      </c>
    </row>
    <row r="149" spans="1:7" s="4" customFormat="1" ht="12.75" customHeight="1" hidden="1">
      <c r="A149" s="50" t="s">
        <v>64</v>
      </c>
      <c r="B149" s="50"/>
      <c r="C149" s="50"/>
      <c r="D149" s="140" t="str">
        <f>VLOOKUP(A149,klasyf!$A$1:$B$430,2,FALSE)</f>
        <v>Przeciwdziałanie alkoholizmowi</v>
      </c>
      <c r="E149" s="75">
        <f>SUM(E147:E148)</f>
        <v>0</v>
      </c>
      <c r="F149" s="75">
        <f>SUM(F147:F148)</f>
        <v>0</v>
      </c>
      <c r="G149" s="75">
        <f t="shared" si="2"/>
        <v>0</v>
      </c>
    </row>
    <row r="150" spans="1:7" s="4" customFormat="1" ht="12.75" hidden="1">
      <c r="A150" s="19" t="s">
        <v>62</v>
      </c>
      <c r="B150" s="19" t="s">
        <v>63</v>
      </c>
      <c r="C150" s="19" t="s">
        <v>85</v>
      </c>
      <c r="D150" s="136" t="str">
        <f>VLOOKUP(C150,klasyf!$A$1:$B$430,2,FALSE)</f>
        <v>Zakup pozostałych usług</v>
      </c>
      <c r="E150" s="68"/>
      <c r="F150" s="68"/>
      <c r="G150" s="68">
        <f t="shared" si="2"/>
        <v>0</v>
      </c>
    </row>
    <row r="151" spans="1:7" s="4" customFormat="1" ht="12.75" hidden="1">
      <c r="A151" s="32" t="s">
        <v>62</v>
      </c>
      <c r="B151" s="32" t="s">
        <v>63</v>
      </c>
      <c r="C151" s="32" t="s">
        <v>95</v>
      </c>
      <c r="D151" s="128" t="str">
        <f>VLOOKUP(C151,klasyf!$A$1:$B$430,2,FALSE)</f>
        <v>Inwestycje</v>
      </c>
      <c r="E151" s="69"/>
      <c r="F151" s="69"/>
      <c r="G151" s="69">
        <f t="shared" si="2"/>
        <v>0</v>
      </c>
    </row>
    <row r="152" spans="1:7" s="39" customFormat="1" ht="12.75" customHeight="1" hidden="1">
      <c r="A152" s="46" t="s">
        <v>63</v>
      </c>
      <c r="B152" s="46"/>
      <c r="C152" s="46"/>
      <c r="D152" s="138" t="str">
        <f>VLOOKUP(A152,klasyf!$A$1:$B$430,2,FALSE)</f>
        <v>Pozostała działalność</v>
      </c>
      <c r="E152" s="62">
        <f>SUM(E150:E151)</f>
        <v>0</v>
      </c>
      <c r="F152" s="62">
        <f>SUM(F150:F151)</f>
        <v>0</v>
      </c>
      <c r="G152" s="62">
        <f t="shared" si="2"/>
        <v>0</v>
      </c>
    </row>
    <row r="153" spans="1:7" s="39" customFormat="1" ht="12.75" customHeight="1" hidden="1">
      <c r="A153" s="25" t="s">
        <v>62</v>
      </c>
      <c r="B153" s="25"/>
      <c r="C153" s="25"/>
      <c r="D153" s="161" t="str">
        <f>VLOOKUP(A153,klasyf!$A$1:$B$430,2,FALSE)</f>
        <v>Ochrona zdrowia</v>
      </c>
      <c r="E153" s="58">
        <f>E146+E149+E152</f>
        <v>0</v>
      </c>
      <c r="F153" s="58">
        <f>F146+F149+F152</f>
        <v>0</v>
      </c>
      <c r="G153" s="58">
        <f t="shared" si="2"/>
        <v>0</v>
      </c>
    </row>
    <row r="154" spans="1:7" s="4" customFormat="1" ht="12.75" hidden="1">
      <c r="A154" s="28" t="s">
        <v>66</v>
      </c>
      <c r="B154" s="28" t="s">
        <v>67</v>
      </c>
      <c r="C154" s="28" t="s">
        <v>140</v>
      </c>
      <c r="D154" s="135" t="str">
        <f>VLOOKUP(C154,klasyf!$A$1:$B$430,2,FALSE)</f>
        <v>Świadczenia społeczne</v>
      </c>
      <c r="E154" s="61"/>
      <c r="F154" s="61"/>
      <c r="G154" s="61">
        <f t="shared" si="2"/>
        <v>0</v>
      </c>
    </row>
    <row r="155" spans="1:7" s="4" customFormat="1" ht="12.75" hidden="1">
      <c r="A155" s="19" t="s">
        <v>66</v>
      </c>
      <c r="B155" s="19" t="s">
        <v>67</v>
      </c>
      <c r="C155" s="19" t="s">
        <v>140</v>
      </c>
      <c r="D155" s="136" t="str">
        <f>VLOOKUP(C155,klasyf!$A$1:$B$430,2,FALSE)</f>
        <v>Świadczenia społeczne</v>
      </c>
      <c r="E155" s="68"/>
      <c r="F155" s="68"/>
      <c r="G155" s="68">
        <f t="shared" si="2"/>
        <v>0</v>
      </c>
    </row>
    <row r="156" spans="1:7" s="4" customFormat="1" ht="12.75" hidden="1">
      <c r="A156" s="19" t="s">
        <v>66</v>
      </c>
      <c r="B156" s="19" t="s">
        <v>67</v>
      </c>
      <c r="C156" s="19" t="s">
        <v>91</v>
      </c>
      <c r="D156" s="136" t="str">
        <f>VLOOKUP(C156,klasyf!$A$1:$B$430,2,FALSE)</f>
        <v>Zakup materiałów i wyposażenia</v>
      </c>
      <c r="E156" s="68"/>
      <c r="F156" s="68"/>
      <c r="G156" s="68">
        <f t="shared" si="2"/>
        <v>0</v>
      </c>
    </row>
    <row r="157" spans="1:7" s="4" customFormat="1" ht="12.75" hidden="1">
      <c r="A157" s="19" t="s">
        <v>66</v>
      </c>
      <c r="B157" s="19" t="s">
        <v>67</v>
      </c>
      <c r="C157" s="19" t="s">
        <v>85</v>
      </c>
      <c r="D157" s="136" t="str">
        <f>VLOOKUP(C157,klasyf!$A$1:$B$430,2,FALSE)</f>
        <v>Zakup pozostałych usług</v>
      </c>
      <c r="E157" s="68"/>
      <c r="F157" s="68"/>
      <c r="G157" s="68">
        <f t="shared" si="2"/>
        <v>0</v>
      </c>
    </row>
    <row r="158" spans="1:7" s="39" customFormat="1" ht="12.75" customHeight="1" hidden="1">
      <c r="A158" s="50" t="s">
        <v>67</v>
      </c>
      <c r="B158" s="50"/>
      <c r="C158" s="50"/>
      <c r="D158" s="140" t="str">
        <f>VLOOKUP(A158,klasyf!$A$1:$B$430,2,FALSE)</f>
        <v>Świadczenia rodzinne, zaliczka alimentacyjna oraz składki na ubezpieczenia emerytalne i rentowe</v>
      </c>
      <c r="E158" s="75">
        <f>SUM(E154:E157)</f>
        <v>0</v>
      </c>
      <c r="F158" s="75">
        <f>SUM(F154:F157)</f>
        <v>0</v>
      </c>
      <c r="G158" s="75">
        <f t="shared" si="2"/>
        <v>0</v>
      </c>
    </row>
    <row r="159" spans="1:7" s="4" customFormat="1" ht="12.75" hidden="1">
      <c r="A159" s="173">
        <v>852</v>
      </c>
      <c r="B159" s="173">
        <v>85213</v>
      </c>
      <c r="C159" s="19" t="s">
        <v>141</v>
      </c>
      <c r="D159" s="136" t="str">
        <f>VLOOKUP(C159,klasyf!$A$1:$B$430,2,FALSE)</f>
        <v>Składki na ubezpieczenia zdrowotne</v>
      </c>
      <c r="E159" s="68"/>
      <c r="F159" s="68"/>
      <c r="G159" s="68">
        <f t="shared" si="2"/>
        <v>0</v>
      </c>
    </row>
    <row r="160" spans="1:7" s="39" customFormat="1" ht="12.75" customHeight="1" hidden="1">
      <c r="A160" s="50" t="s">
        <v>68</v>
      </c>
      <c r="B160" s="50"/>
      <c r="C160" s="50"/>
      <c r="D160" s="140" t="str">
        <f>VLOOKUP(A160,klasyf!$A$1:$B$430,2,FALSE)</f>
        <v>Składki na ubezpieczenia zdrowotne opłacane za osoby pobierające niektóre świadczenia z pomocy społecznej</v>
      </c>
      <c r="E160" s="75">
        <f>SUM(E159)</f>
        <v>0</v>
      </c>
      <c r="F160" s="75">
        <f>SUM(F159)</f>
        <v>0</v>
      </c>
      <c r="G160" s="75">
        <f t="shared" si="2"/>
        <v>0</v>
      </c>
    </row>
    <row r="161" spans="1:7" s="4" customFormat="1" ht="13.5">
      <c r="A161" s="174">
        <v>852</v>
      </c>
      <c r="B161" s="174">
        <v>85214</v>
      </c>
      <c r="C161" s="32" t="s">
        <v>140</v>
      </c>
      <c r="D161" s="128" t="str">
        <f>VLOOKUP(C161,klasyf!$A$1:$B$430,2,FALSE)</f>
        <v>Świadczenia społeczne</v>
      </c>
      <c r="E161" s="69">
        <v>177881.93</v>
      </c>
      <c r="F161" s="69">
        <v>2583</v>
      </c>
      <c r="G161" s="69">
        <f t="shared" si="2"/>
        <v>180464.93</v>
      </c>
    </row>
    <row r="162" spans="1:7" s="39" customFormat="1" ht="45" customHeight="1">
      <c r="A162" s="65" t="s">
        <v>70</v>
      </c>
      <c r="B162" s="65"/>
      <c r="C162" s="65"/>
      <c r="D162" s="131" t="str">
        <f>VLOOKUP(A162,klasyf!$A$1:$B$430,2,FALSE)</f>
        <v>Zasiłki i pomoc w naturze oraz składki na ubezpieczenia emerytalne i rentowe</v>
      </c>
      <c r="E162" s="71">
        <f>SUM(E161:E161)</f>
        <v>177881.93</v>
      </c>
      <c r="F162" s="71">
        <f>SUM(F161:F161)</f>
        <v>2583</v>
      </c>
      <c r="G162" s="71">
        <f t="shared" si="2"/>
        <v>180464.93</v>
      </c>
    </row>
    <row r="163" spans="1:7" s="4" customFormat="1" ht="12.75" hidden="1">
      <c r="A163" s="175">
        <v>852</v>
      </c>
      <c r="B163" s="175">
        <v>85219</v>
      </c>
      <c r="C163" s="28" t="s">
        <v>98</v>
      </c>
      <c r="D163" s="135" t="str">
        <f>VLOOKUP(C163,klasyf!$A$1:$B$430,2,FALSE)</f>
        <v>Wynagrodzenia osobowe</v>
      </c>
      <c r="E163" s="61"/>
      <c r="F163" s="61"/>
      <c r="G163" s="61">
        <f t="shared" si="2"/>
        <v>0</v>
      </c>
    </row>
    <row r="164" spans="1:7" s="4" customFormat="1" ht="12.75" hidden="1">
      <c r="A164" s="173">
        <v>852</v>
      </c>
      <c r="B164" s="173">
        <v>85219</v>
      </c>
      <c r="C164" s="19" t="s">
        <v>99</v>
      </c>
      <c r="D164" s="136" t="str">
        <f>VLOOKUP(C164,klasyf!$A$1:$B$430,2,FALSE)</f>
        <v>Dodatkowe wynagrodzenie roczne</v>
      </c>
      <c r="E164" s="68"/>
      <c r="F164" s="68"/>
      <c r="G164" s="68">
        <f t="shared" si="2"/>
        <v>0</v>
      </c>
    </row>
    <row r="165" spans="1:7" s="4" customFormat="1" ht="12.75" hidden="1">
      <c r="A165" s="173">
        <v>852</v>
      </c>
      <c r="B165" s="173">
        <v>85219</v>
      </c>
      <c r="C165" s="19" t="s">
        <v>103</v>
      </c>
      <c r="D165" s="136" t="str">
        <f>VLOOKUP(C165,klasyf!$A$1:$B$430,2,FALSE)</f>
        <v>Składki na ubezpieczenie społeczne</v>
      </c>
      <c r="E165" s="68"/>
      <c r="F165" s="68"/>
      <c r="G165" s="68">
        <f t="shared" si="2"/>
        <v>0</v>
      </c>
    </row>
    <row r="166" spans="1:7" s="4" customFormat="1" ht="12.75" customHeight="1" hidden="1">
      <c r="A166" s="173">
        <v>852</v>
      </c>
      <c r="B166" s="173">
        <v>85219</v>
      </c>
      <c r="C166" s="19" t="s">
        <v>91</v>
      </c>
      <c r="D166" s="136" t="str">
        <f>VLOOKUP(C166,klasyf!$A$1:$B$430,2,FALSE)</f>
        <v>Zakup materiałów i wyposażenia</v>
      </c>
      <c r="E166" s="68"/>
      <c r="F166" s="68"/>
      <c r="G166" s="68">
        <f t="shared" si="2"/>
        <v>0</v>
      </c>
    </row>
    <row r="167" spans="1:7" s="4" customFormat="1" ht="12.75" hidden="1">
      <c r="A167" s="173">
        <v>852</v>
      </c>
      <c r="B167" s="173">
        <v>85219</v>
      </c>
      <c r="C167" s="19" t="s">
        <v>85</v>
      </c>
      <c r="D167" s="136" t="str">
        <f>VLOOKUP(C167,klasyf!$A$1:$B$430,2,FALSE)</f>
        <v>Zakup pozostałych usług</v>
      </c>
      <c r="E167" s="68"/>
      <c r="F167" s="68"/>
      <c r="G167" s="68">
        <f t="shared" si="2"/>
        <v>0</v>
      </c>
    </row>
    <row r="168" spans="1:7" s="4" customFormat="1" ht="12.75" customHeight="1" hidden="1">
      <c r="A168" s="173">
        <v>852</v>
      </c>
      <c r="B168" s="173">
        <v>85219</v>
      </c>
      <c r="C168" s="19" t="s">
        <v>108</v>
      </c>
      <c r="D168" s="136" t="str">
        <f>VLOOKUP(C168,klasyf!$A$1:$B$430,2,FALSE)</f>
        <v>Zakup usług dostępu do sieci Internet</v>
      </c>
      <c r="E168" s="68"/>
      <c r="F168" s="68"/>
      <c r="G168" s="68">
        <f t="shared" si="2"/>
        <v>0</v>
      </c>
    </row>
    <row r="169" spans="1:7" s="4" customFormat="1" ht="12.75" customHeight="1" hidden="1">
      <c r="A169" s="173">
        <v>852</v>
      </c>
      <c r="B169" s="173">
        <v>85219</v>
      </c>
      <c r="C169" s="19" t="s">
        <v>109</v>
      </c>
      <c r="D169" s="136" t="str">
        <f>VLOOKUP(C169,klasyf!$A$1:$B$430,2,FALSE)</f>
        <v>Zakup usług telekomunikacyjnych telefonii stacjonarnej</v>
      </c>
      <c r="E169" s="68"/>
      <c r="F169" s="68"/>
      <c r="G169" s="68">
        <f t="shared" si="2"/>
        <v>0</v>
      </c>
    </row>
    <row r="170" spans="1:7" s="4" customFormat="1" ht="12.75" hidden="1">
      <c r="A170" s="174">
        <v>852</v>
      </c>
      <c r="B170" s="174">
        <v>85219</v>
      </c>
      <c r="C170" s="32" t="s">
        <v>142</v>
      </c>
      <c r="D170" s="128" t="str">
        <f>VLOOKUP(C170,klasyf!$A$1:$B$430,2,FALSE)</f>
        <v>Odpis na ZFŚS</v>
      </c>
      <c r="E170" s="69"/>
      <c r="F170" s="69"/>
      <c r="G170" s="69">
        <f>SUM(E170:F170)</f>
        <v>0</v>
      </c>
    </row>
    <row r="171" spans="1:7" s="39" customFormat="1" ht="12.75" customHeight="1" hidden="1">
      <c r="A171" s="65" t="s">
        <v>143</v>
      </c>
      <c r="B171" s="65"/>
      <c r="C171" s="65"/>
      <c r="D171" s="131" t="str">
        <f>VLOOKUP(A171,klasyf!$A$1:$B$430,2,FALSE)</f>
        <v>Ośrodki pomocy społecznej</v>
      </c>
      <c r="E171" s="71">
        <f>SUM(E163:E169)</f>
        <v>0</v>
      </c>
      <c r="F171" s="71">
        <f>SUM(F163:F169)</f>
        <v>0</v>
      </c>
      <c r="G171" s="71">
        <f t="shared" si="2"/>
        <v>0</v>
      </c>
    </row>
    <row r="172" spans="1:7" s="4" customFormat="1" ht="12.75" customHeight="1" hidden="1">
      <c r="A172" s="175">
        <v>852</v>
      </c>
      <c r="B172" s="175">
        <v>85295</v>
      </c>
      <c r="C172" s="28" t="s">
        <v>144</v>
      </c>
      <c r="D172" s="135" t="str">
        <f>VLOOKUP(C172,klasyf!$A$1:$B$430,2,FALSE)</f>
        <v>Świadczenia społeczne</v>
      </c>
      <c r="E172" s="61"/>
      <c r="F172" s="61"/>
      <c r="G172" s="77">
        <f t="shared" si="2"/>
        <v>0</v>
      </c>
    </row>
    <row r="173" spans="1:7" s="4" customFormat="1" ht="12.75" customHeight="1" hidden="1">
      <c r="A173" s="173">
        <v>852</v>
      </c>
      <c r="B173" s="173">
        <v>85295</v>
      </c>
      <c r="C173" s="19" t="s">
        <v>145</v>
      </c>
      <c r="D173" s="136" t="str">
        <f>VLOOKUP(C173,klasyf!$A$1:$B$430,2,FALSE)</f>
        <v>Wynagrodzenia osobowe</v>
      </c>
      <c r="E173" s="68"/>
      <c r="F173" s="68"/>
      <c r="G173" s="68">
        <f t="shared" si="2"/>
        <v>0</v>
      </c>
    </row>
    <row r="174" spans="1:7" s="4" customFormat="1" ht="12.75" customHeight="1" hidden="1">
      <c r="A174" s="173">
        <v>852</v>
      </c>
      <c r="B174" s="173">
        <v>85295</v>
      </c>
      <c r="C174" s="19" t="s">
        <v>146</v>
      </c>
      <c r="D174" s="136" t="str">
        <f>VLOOKUP(C174,klasyf!$A$1:$B$430,2,FALSE)</f>
        <v>Wynagrodzenia osobowe</v>
      </c>
      <c r="E174" s="68"/>
      <c r="F174" s="68"/>
      <c r="G174" s="68">
        <f t="shared" si="2"/>
        <v>0</v>
      </c>
    </row>
    <row r="175" spans="1:7" s="4" customFormat="1" ht="12.75" customHeight="1" hidden="1">
      <c r="A175" s="173">
        <v>852</v>
      </c>
      <c r="B175" s="173">
        <v>85295</v>
      </c>
      <c r="C175" s="19" t="s">
        <v>147</v>
      </c>
      <c r="D175" s="136" t="str">
        <f>VLOOKUP(C175,klasyf!$A$1:$B$430,2,FALSE)</f>
        <v>Składki na ubezpieczenie społeczne</v>
      </c>
      <c r="E175" s="176"/>
      <c r="F175" s="68"/>
      <c r="G175" s="68">
        <f t="shared" si="2"/>
        <v>0</v>
      </c>
    </row>
    <row r="176" spans="1:7" s="4" customFormat="1" ht="12.75" customHeight="1" hidden="1">
      <c r="A176" s="173">
        <v>852</v>
      </c>
      <c r="B176" s="173">
        <v>85295</v>
      </c>
      <c r="C176" s="19" t="s">
        <v>148</v>
      </c>
      <c r="D176" s="136" t="str">
        <f>VLOOKUP(C176,klasyf!$A$1:$B$430,2,FALSE)</f>
        <v>Składki na ubezpieczenie społeczne</v>
      </c>
      <c r="E176" s="176"/>
      <c r="F176" s="68"/>
      <c r="G176" s="68">
        <f t="shared" si="2"/>
        <v>0</v>
      </c>
    </row>
    <row r="177" spans="1:7" s="4" customFormat="1" ht="12.75" customHeight="1" hidden="1">
      <c r="A177" s="173">
        <v>852</v>
      </c>
      <c r="B177" s="173">
        <v>85295</v>
      </c>
      <c r="C177" s="19" t="s">
        <v>149</v>
      </c>
      <c r="D177" s="136" t="str">
        <f>VLOOKUP(C177,klasyf!$A$1:$B$430,2,FALSE)</f>
        <v>Składki na FP</v>
      </c>
      <c r="E177" s="68"/>
      <c r="F177" s="68"/>
      <c r="G177" s="68">
        <f t="shared" si="2"/>
        <v>0</v>
      </c>
    </row>
    <row r="178" spans="1:7" s="4" customFormat="1" ht="12.75" customHeight="1" hidden="1">
      <c r="A178" s="173">
        <v>852</v>
      </c>
      <c r="B178" s="173">
        <v>85295</v>
      </c>
      <c r="C178" s="19" t="s">
        <v>150</v>
      </c>
      <c r="D178" s="136" t="str">
        <f>VLOOKUP(C178,klasyf!$A$1:$B$430,2,FALSE)</f>
        <v>Składki na FP</v>
      </c>
      <c r="E178" s="68"/>
      <c r="F178" s="68"/>
      <c r="G178" s="68">
        <f t="shared" si="2"/>
        <v>0</v>
      </c>
    </row>
    <row r="179" spans="1:7" s="4" customFormat="1" ht="12.75" customHeight="1" hidden="1">
      <c r="A179" s="173">
        <v>852</v>
      </c>
      <c r="B179" s="173">
        <v>85295</v>
      </c>
      <c r="C179" s="19" t="s">
        <v>151</v>
      </c>
      <c r="D179" s="136" t="str">
        <f>VLOOKUP(C179,klasyf!$A$1:$B$430,2,FALSE)</f>
        <v>Wynagrodzenia bezosobowe</v>
      </c>
      <c r="E179" s="68"/>
      <c r="F179" s="68"/>
      <c r="G179" s="68">
        <f t="shared" si="2"/>
        <v>0</v>
      </c>
    </row>
    <row r="180" spans="1:7" s="4" customFormat="1" ht="12.75" customHeight="1" hidden="1">
      <c r="A180" s="173">
        <v>852</v>
      </c>
      <c r="B180" s="173">
        <v>85295</v>
      </c>
      <c r="C180" s="19" t="s">
        <v>152</v>
      </c>
      <c r="D180" s="136" t="str">
        <f>VLOOKUP(C180,klasyf!$A$1:$B$430,2,FALSE)</f>
        <v>Wynagrodzenia bezosobowe</v>
      </c>
      <c r="E180" s="68"/>
      <c r="F180" s="68"/>
      <c r="G180" s="68">
        <f t="shared" si="2"/>
        <v>0</v>
      </c>
    </row>
    <row r="181" spans="1:7" s="4" customFormat="1" ht="12.75" customHeight="1" hidden="1">
      <c r="A181" s="173">
        <v>852</v>
      </c>
      <c r="B181" s="173">
        <v>85295</v>
      </c>
      <c r="C181" s="19" t="s">
        <v>153</v>
      </c>
      <c r="D181" s="136" t="str">
        <f>VLOOKUP(C181,klasyf!$A$1:$B$430,2,FALSE)</f>
        <v>Zakup materiałów i wyposażenia</v>
      </c>
      <c r="E181" s="68"/>
      <c r="F181" s="68"/>
      <c r="G181" s="68">
        <f t="shared" si="2"/>
        <v>0</v>
      </c>
    </row>
    <row r="182" spans="1:7" s="4" customFormat="1" ht="12.75" customHeight="1" hidden="1">
      <c r="A182" s="173">
        <v>852</v>
      </c>
      <c r="B182" s="173">
        <v>85295</v>
      </c>
      <c r="C182" s="19" t="s">
        <v>154</v>
      </c>
      <c r="D182" s="136" t="str">
        <f>VLOOKUP(C182,klasyf!$A$1:$B$430,2,FALSE)</f>
        <v>Zakup materiałów i wyposażenia</v>
      </c>
      <c r="E182" s="68"/>
      <c r="F182" s="68"/>
      <c r="G182" s="68">
        <f t="shared" si="2"/>
        <v>0</v>
      </c>
    </row>
    <row r="183" spans="1:7" s="4" customFormat="1" ht="12.75" customHeight="1" hidden="1">
      <c r="A183" s="173">
        <v>852</v>
      </c>
      <c r="B183" s="173">
        <v>85295</v>
      </c>
      <c r="C183" s="19" t="s">
        <v>155</v>
      </c>
      <c r="D183" s="136" t="str">
        <f>VLOOKUP(C183,klasyf!$A$1:$B$430,2,FALSE)</f>
        <v>Zakup energii</v>
      </c>
      <c r="E183" s="68"/>
      <c r="F183" s="68"/>
      <c r="G183" s="68">
        <f t="shared" si="2"/>
        <v>0</v>
      </c>
    </row>
    <row r="184" spans="1:7" s="4" customFormat="1" ht="12.75" customHeight="1" hidden="1">
      <c r="A184" s="173">
        <v>852</v>
      </c>
      <c r="B184" s="173">
        <v>85295</v>
      </c>
      <c r="C184" s="19" t="s">
        <v>156</v>
      </c>
      <c r="D184" s="136" t="str">
        <f>VLOOKUP(C184,klasyf!$A$1:$B$430,2,FALSE)</f>
        <v>Zakup energii</v>
      </c>
      <c r="E184" s="68"/>
      <c r="F184" s="68"/>
      <c r="G184" s="68">
        <f t="shared" si="2"/>
        <v>0</v>
      </c>
    </row>
    <row r="185" spans="1:7" s="4" customFormat="1" ht="12.75" customHeight="1" hidden="1">
      <c r="A185" s="173">
        <v>852</v>
      </c>
      <c r="B185" s="173">
        <v>85295</v>
      </c>
      <c r="C185" s="19" t="s">
        <v>157</v>
      </c>
      <c r="D185" s="136" t="str">
        <f>VLOOKUP(C185,klasyf!$A$1:$B$430,2,FALSE)</f>
        <v>Zakup pozostałych usług</v>
      </c>
      <c r="E185" s="68"/>
      <c r="F185" s="68"/>
      <c r="G185" s="68">
        <f t="shared" si="2"/>
        <v>0</v>
      </c>
    </row>
    <row r="186" spans="1:7" s="4" customFormat="1" ht="12.75" customHeight="1" hidden="1">
      <c r="A186" s="173">
        <v>852</v>
      </c>
      <c r="B186" s="173">
        <v>85295</v>
      </c>
      <c r="C186" s="19" t="s">
        <v>158</v>
      </c>
      <c r="D186" s="136" t="str">
        <f>VLOOKUP(C186,klasyf!$A$1:$B$430,2,FALSE)</f>
        <v>Zakup pozostałych usług</v>
      </c>
      <c r="E186" s="68"/>
      <c r="F186" s="68"/>
      <c r="G186" s="68">
        <f t="shared" si="2"/>
        <v>0</v>
      </c>
    </row>
    <row r="187" spans="1:7" s="4" customFormat="1" ht="12.75" customHeight="1" hidden="1">
      <c r="A187" s="173">
        <v>852</v>
      </c>
      <c r="B187" s="173">
        <v>85295</v>
      </c>
      <c r="C187" s="19" t="s">
        <v>159</v>
      </c>
      <c r="D187" s="136" t="str">
        <f>VLOOKUP(C187,klasyf!$A$1:$B$430,2,FALSE)</f>
        <v>Zakup usług dostępu do sieci Internet</v>
      </c>
      <c r="E187" s="68"/>
      <c r="F187" s="68"/>
      <c r="G187" s="68">
        <f t="shared" si="2"/>
        <v>0</v>
      </c>
    </row>
    <row r="188" spans="1:7" s="4" customFormat="1" ht="12.75" customHeight="1" hidden="1">
      <c r="A188" s="173">
        <v>852</v>
      </c>
      <c r="B188" s="173">
        <v>85295</v>
      </c>
      <c r="C188" s="19" t="s">
        <v>160</v>
      </c>
      <c r="D188" s="136" t="str">
        <f>VLOOKUP(C188,klasyf!$A$1:$B$430,2,FALSE)</f>
        <v>Zakup usług dostępu do sieci Internet</v>
      </c>
      <c r="E188" s="68"/>
      <c r="F188" s="68"/>
      <c r="G188" s="68">
        <f t="shared" si="2"/>
        <v>0</v>
      </c>
    </row>
    <row r="189" spans="1:7" s="4" customFormat="1" ht="12.75" customHeight="1" hidden="1">
      <c r="A189" s="173">
        <v>852</v>
      </c>
      <c r="B189" s="173">
        <v>85295</v>
      </c>
      <c r="C189" s="19" t="s">
        <v>161</v>
      </c>
      <c r="D189" s="136" t="str">
        <f>VLOOKUP(C189,klasyf!$A$1:$B$430,2,FALSE)</f>
        <v>Zakup usług telekomunikacyjnych telefonii stacjonarnej</v>
      </c>
      <c r="E189" s="68"/>
      <c r="F189" s="68"/>
      <c r="G189" s="68">
        <f t="shared" si="2"/>
        <v>0</v>
      </c>
    </row>
    <row r="190" spans="1:7" s="4" customFormat="1" ht="12.75" customHeight="1" hidden="1">
      <c r="A190" s="173">
        <v>852</v>
      </c>
      <c r="B190" s="173">
        <v>85295</v>
      </c>
      <c r="C190" s="19" t="s">
        <v>162</v>
      </c>
      <c r="D190" s="136" t="str">
        <f>VLOOKUP(C190,klasyf!$A$1:$B$430,2,FALSE)</f>
        <v>Zakup usług telekomunikacyjnych telefonii stacjonarnej</v>
      </c>
      <c r="E190" s="68"/>
      <c r="F190" s="68"/>
      <c r="G190" s="68">
        <f t="shared" si="2"/>
        <v>0</v>
      </c>
    </row>
    <row r="191" spans="1:7" s="4" customFormat="1" ht="12.75" customHeight="1" hidden="1">
      <c r="A191" s="173">
        <v>852</v>
      </c>
      <c r="B191" s="173">
        <v>85295</v>
      </c>
      <c r="C191" s="19" t="s">
        <v>163</v>
      </c>
      <c r="D191" s="136" t="str">
        <f>VLOOKUP(C191,klasyf!$A$1:$B$430,2,FALSE)</f>
        <v>Krajowe podróże służbowe</v>
      </c>
      <c r="E191" s="68"/>
      <c r="F191" s="68"/>
      <c r="G191" s="68">
        <f t="shared" si="2"/>
        <v>0</v>
      </c>
    </row>
    <row r="192" spans="1:7" s="4" customFormat="1" ht="12.75" customHeight="1" hidden="1">
      <c r="A192" s="173">
        <v>852</v>
      </c>
      <c r="B192" s="173">
        <v>85295</v>
      </c>
      <c r="C192" s="19" t="s">
        <v>164</v>
      </c>
      <c r="D192" s="136" t="str">
        <f>VLOOKUP(C192,klasyf!$A$1:$B$430,2,FALSE)</f>
        <v>Krajowe podróże służbowe</v>
      </c>
      <c r="E192" s="177"/>
      <c r="F192" s="68"/>
      <c r="G192" s="68">
        <f t="shared" si="2"/>
        <v>0</v>
      </c>
    </row>
    <row r="193" spans="1:7" s="4" customFormat="1" ht="12.75" customHeight="1" hidden="1">
      <c r="A193" s="173">
        <v>852</v>
      </c>
      <c r="B193" s="173">
        <v>85295</v>
      </c>
      <c r="C193" s="19" t="s">
        <v>165</v>
      </c>
      <c r="D193" s="136" t="str">
        <f>VLOOKUP(C193,klasyf!$A$1:$B$430,2,FALSE)</f>
        <v>Zakup materiałów papierniczych do urządzeń drukarskich i kserograficznych</v>
      </c>
      <c r="E193" s="177"/>
      <c r="F193" s="68"/>
      <c r="G193" s="68">
        <f t="shared" si="2"/>
        <v>0</v>
      </c>
    </row>
    <row r="194" spans="1:7" s="4" customFormat="1" ht="12.75" customHeight="1" hidden="1">
      <c r="A194" s="173">
        <v>852</v>
      </c>
      <c r="B194" s="173">
        <v>85295</v>
      </c>
      <c r="C194" s="19" t="s">
        <v>166</v>
      </c>
      <c r="D194" s="136" t="str">
        <f>VLOOKUP(C194,klasyf!$A$1:$B$430,2,FALSE)</f>
        <v>Zakup materiałów papierniczych do urządzeń drukarskich i kserograficznych</v>
      </c>
      <c r="E194" s="177"/>
      <c r="F194" s="68"/>
      <c r="G194" s="68">
        <f t="shared" si="2"/>
        <v>0</v>
      </c>
    </row>
    <row r="195" spans="1:7" s="4" customFormat="1" ht="12.75" customHeight="1" hidden="1">
      <c r="A195" s="173">
        <v>852</v>
      </c>
      <c r="B195" s="173">
        <v>85295</v>
      </c>
      <c r="C195" s="19" t="s">
        <v>167</v>
      </c>
      <c r="D195" s="136" t="str">
        <f>VLOOKUP(C195,klasyf!$A$1:$B$430,2,FALSE)</f>
        <v>Zakup akcesoriów komputerowych w tym programów i licencji</v>
      </c>
      <c r="E195" s="177"/>
      <c r="F195" s="68"/>
      <c r="G195" s="68">
        <f t="shared" si="2"/>
        <v>0</v>
      </c>
    </row>
    <row r="196" spans="1:7" s="4" customFormat="1" ht="12.75" customHeight="1" hidden="1">
      <c r="A196" s="173">
        <v>852</v>
      </c>
      <c r="B196" s="173">
        <v>85295</v>
      </c>
      <c r="C196" s="19" t="s">
        <v>168</v>
      </c>
      <c r="D196" s="136" t="str">
        <f>VLOOKUP(C196,klasyf!$A$1:$B$430,2,FALSE)</f>
        <v>Zakup akcesoriów komputerowych w tym programów i licencji</v>
      </c>
      <c r="E196" s="177"/>
      <c r="F196" s="68"/>
      <c r="G196" s="68">
        <f t="shared" si="2"/>
        <v>0</v>
      </c>
    </row>
    <row r="197" spans="1:7" s="4" customFormat="1" ht="12.75" customHeight="1" hidden="1">
      <c r="A197" s="19" t="s">
        <v>66</v>
      </c>
      <c r="B197" s="19" t="s">
        <v>71</v>
      </c>
      <c r="C197" s="19" t="s">
        <v>169</v>
      </c>
      <c r="D197" s="136" t="str">
        <f>VLOOKUP(C197,klasyf!$A$1:$B$430,2,FALSE)</f>
        <v>Pomoc państwa w zakresie dożywiania</v>
      </c>
      <c r="E197" s="68"/>
      <c r="F197" s="68"/>
      <c r="G197" s="68">
        <f t="shared" si="2"/>
        <v>0</v>
      </c>
    </row>
    <row r="198" spans="1:7" s="4" customFormat="1" ht="12.75" customHeight="1" hidden="1">
      <c r="A198" s="19" t="s">
        <v>66</v>
      </c>
      <c r="B198" s="19" t="s">
        <v>71</v>
      </c>
      <c r="C198" s="19" t="s">
        <v>170</v>
      </c>
      <c r="D198" s="136" t="str">
        <f>VLOOKUP(C198,klasyf!$A$1:$B$430,2,FALSE)</f>
        <v>Zwrot dotacji wykorzystanych niezgodnie z przeznaczeniem lub pobranych w nadmiernej wysokości</v>
      </c>
      <c r="E198" s="169"/>
      <c r="F198" s="169"/>
      <c r="G198" s="169">
        <f t="shared" si="2"/>
        <v>0</v>
      </c>
    </row>
    <row r="199" spans="1:7" s="4" customFormat="1" ht="12.75" customHeight="1" hidden="1">
      <c r="A199" s="19" t="s">
        <v>66</v>
      </c>
      <c r="B199" s="19" t="s">
        <v>71</v>
      </c>
      <c r="C199" s="19" t="s">
        <v>169</v>
      </c>
      <c r="D199" s="136" t="str">
        <f>VLOOKUP(C199,klasyf!$A$1:$B$430,2,FALSE)</f>
        <v>Pomoc państwa w zakresie dożywiania</v>
      </c>
      <c r="E199" s="169"/>
      <c r="F199" s="169"/>
      <c r="G199" s="169">
        <f t="shared" si="2"/>
        <v>0</v>
      </c>
    </row>
    <row r="200" spans="1:7" s="4" customFormat="1" ht="12.75" customHeight="1" hidden="1">
      <c r="A200" s="32" t="s">
        <v>66</v>
      </c>
      <c r="B200" s="32" t="s">
        <v>71</v>
      </c>
      <c r="C200" s="178" t="s">
        <v>171</v>
      </c>
      <c r="D200" s="128" t="str">
        <f>VLOOKUP(C200,klasyf!$A$1:$B$430,2,FALSE)</f>
        <v>Odsetki od dotacji wykorzystanych niezgodnie z przeznaczeniem lub pobranych w nadmiernej wysokości</v>
      </c>
      <c r="E200" s="179"/>
      <c r="F200" s="179"/>
      <c r="G200" s="179">
        <f t="shared" si="2"/>
        <v>0</v>
      </c>
    </row>
    <row r="201" spans="1:7" s="4" customFormat="1" ht="12.75" customHeight="1" hidden="1">
      <c r="A201" s="65" t="s">
        <v>71</v>
      </c>
      <c r="B201" s="65"/>
      <c r="C201" s="65"/>
      <c r="D201" s="131" t="str">
        <f>VLOOKUP(A201,klasyf!$A$1:$B$430,2,FALSE)</f>
        <v>Pozostała działalność</v>
      </c>
      <c r="E201" s="180">
        <f>SUM(E172:E200)</f>
        <v>0</v>
      </c>
      <c r="F201" s="180">
        <f>SUM(F172:F200)</f>
        <v>0</v>
      </c>
      <c r="G201" s="180">
        <f t="shared" si="2"/>
        <v>0</v>
      </c>
    </row>
    <row r="202" spans="1:7" s="39" customFormat="1" ht="18" customHeight="1">
      <c r="A202" s="25" t="s">
        <v>66</v>
      </c>
      <c r="B202" s="25"/>
      <c r="C202" s="25"/>
      <c r="D202" s="26" t="str">
        <f>VLOOKUP(A202,klasyf!$A$1:$B$430,2,FALSE)</f>
        <v>Pomoc społeczna</v>
      </c>
      <c r="E202" s="181">
        <f>E158+E160+E162+E171+E201</f>
        <v>177881.93</v>
      </c>
      <c r="F202" s="181">
        <f>F158+F160+F162+F171+F201</f>
        <v>2583</v>
      </c>
      <c r="G202" s="181">
        <f t="shared" si="2"/>
        <v>180464.93</v>
      </c>
    </row>
    <row r="203" spans="1:7" s="4" customFormat="1" ht="12.75" customHeight="1" hidden="1">
      <c r="A203" s="59" t="s">
        <v>74</v>
      </c>
      <c r="B203" s="59" t="s">
        <v>75</v>
      </c>
      <c r="C203" s="59" t="s">
        <v>172</v>
      </c>
      <c r="D203" s="126" t="str">
        <f>VLOOKUP(C203,klasyf!$A$1:$B$430,2,FALSE)</f>
        <v>Inne formy pomocy dla uczniów</v>
      </c>
      <c r="E203" s="93"/>
      <c r="F203" s="93"/>
      <c r="G203" s="93">
        <f t="shared" si="2"/>
        <v>0</v>
      </c>
    </row>
    <row r="204" spans="1:7" s="39" customFormat="1" ht="12.75" customHeight="1" hidden="1">
      <c r="A204" s="65" t="s">
        <v>75</v>
      </c>
      <c r="B204" s="65"/>
      <c r="C204" s="65"/>
      <c r="D204" s="131" t="str">
        <f>VLOOKUP(A204,klasyf!$A$1:$B$430,2,FALSE)</f>
        <v>Pomoc materialna dla uczniów</v>
      </c>
      <c r="E204" s="71">
        <f>SUM(E203)</f>
        <v>0</v>
      </c>
      <c r="F204" s="71">
        <f>SUM(F203)</f>
        <v>0</v>
      </c>
      <c r="G204" s="71">
        <f t="shared" si="2"/>
        <v>0</v>
      </c>
    </row>
    <row r="205" spans="1:7" s="39" customFormat="1" ht="12.75" customHeight="1" hidden="1">
      <c r="A205" s="25" t="s">
        <v>74</v>
      </c>
      <c r="B205" s="25"/>
      <c r="C205" s="25"/>
      <c r="D205" s="26" t="str">
        <f>VLOOKUP(A205,klasyf!$A$1:$B$430,2,FALSE)</f>
        <v>Edukacyjna opieka wychowawcza</v>
      </c>
      <c r="E205" s="58">
        <f>E204</f>
        <v>0</v>
      </c>
      <c r="F205" s="58">
        <f>F204</f>
        <v>0</v>
      </c>
      <c r="G205" s="58">
        <f aca="true" t="shared" si="3" ref="G205:G238">SUM(E205:F205)</f>
        <v>0</v>
      </c>
    </row>
    <row r="206" spans="1:8" s="4" customFormat="1" ht="12.75" customHeight="1" hidden="1">
      <c r="A206" s="28" t="s">
        <v>76</v>
      </c>
      <c r="B206" s="28" t="s">
        <v>77</v>
      </c>
      <c r="C206" s="28" t="s">
        <v>95</v>
      </c>
      <c r="D206" s="135" t="str">
        <f>VLOOKUP(C206,klasyf!$A$1:$B$430,2,FALSE)</f>
        <v>Inwestycje</v>
      </c>
      <c r="E206" s="77"/>
      <c r="F206" s="61"/>
      <c r="G206" s="61">
        <f t="shared" si="3"/>
        <v>0</v>
      </c>
      <c r="H206" s="143"/>
    </row>
    <row r="207" spans="1:8" s="4" customFormat="1" ht="12.75" customHeight="1" hidden="1">
      <c r="A207" s="59" t="s">
        <v>76</v>
      </c>
      <c r="B207" s="59" t="s">
        <v>77</v>
      </c>
      <c r="C207" s="59" t="s">
        <v>113</v>
      </c>
      <c r="D207" s="133" t="str">
        <f>VLOOKUP(C207,klasyf!$A$1:$B$430,2,FALSE)</f>
        <v>Zakupy inwestycyjne</v>
      </c>
      <c r="E207" s="87"/>
      <c r="F207" s="93"/>
      <c r="G207" s="93">
        <f t="shared" si="3"/>
        <v>0</v>
      </c>
      <c r="H207" s="143"/>
    </row>
    <row r="208" spans="1:8" s="39" customFormat="1" ht="12.75" customHeight="1" hidden="1">
      <c r="A208" s="65" t="s">
        <v>77</v>
      </c>
      <c r="B208" s="65"/>
      <c r="C208" s="65"/>
      <c r="D208" s="134" t="str">
        <f>VLOOKUP(A208,klasyf!$A$1:$B$430,2,FALSE)</f>
        <v>Gospodarka ściekowa i ochrona wód</v>
      </c>
      <c r="E208" s="83">
        <f>SUM(E206:E207)</f>
        <v>0</v>
      </c>
      <c r="F208" s="83">
        <f>SUM(F206:F207)</f>
        <v>0</v>
      </c>
      <c r="G208" s="71">
        <f t="shared" si="3"/>
        <v>0</v>
      </c>
      <c r="H208" s="160"/>
    </row>
    <row r="209" spans="1:7" s="4" customFormat="1" ht="18" customHeight="1">
      <c r="A209" s="28" t="s">
        <v>76</v>
      </c>
      <c r="B209" s="28" t="s">
        <v>173</v>
      </c>
      <c r="C209" s="28" t="s">
        <v>121</v>
      </c>
      <c r="D209" s="156" t="str">
        <f>VLOOKUP(C209,klasyf!$A$1:$B$430,2,FALSE)</f>
        <v>Zakup energii</v>
      </c>
      <c r="E209" s="61">
        <v>100000</v>
      </c>
      <c r="F209" s="61">
        <v>-5000</v>
      </c>
      <c r="G209" s="61">
        <f t="shared" si="3"/>
        <v>95000</v>
      </c>
    </row>
    <row r="210" spans="1:7" s="4" customFormat="1" ht="12.75" customHeight="1" hidden="1">
      <c r="A210" s="19" t="s">
        <v>76</v>
      </c>
      <c r="B210" s="19" t="s">
        <v>173</v>
      </c>
      <c r="C210" s="19" t="s">
        <v>85</v>
      </c>
      <c r="D210" s="136" t="str">
        <f>VLOOKUP(C210,klasyf!$A$1:$B$430,2,FALSE)</f>
        <v>Zakup pozostałych usług</v>
      </c>
      <c r="E210" s="68"/>
      <c r="F210" s="68"/>
      <c r="G210" s="68">
        <f t="shared" si="3"/>
        <v>0</v>
      </c>
    </row>
    <row r="211" spans="1:7" s="182" customFormat="1" ht="12.75" customHeight="1" hidden="1">
      <c r="A211" s="32" t="s">
        <v>76</v>
      </c>
      <c r="B211" s="32" t="s">
        <v>173</v>
      </c>
      <c r="C211" s="32" t="s">
        <v>95</v>
      </c>
      <c r="D211" s="128" t="str">
        <f>VLOOKUP(C211,klasyf!$A$1:$B$430,2,FALSE)</f>
        <v>Inwestycje</v>
      </c>
      <c r="E211" s="69"/>
      <c r="F211" s="69"/>
      <c r="G211" s="69">
        <f t="shared" si="3"/>
        <v>0</v>
      </c>
    </row>
    <row r="212" spans="1:7" s="11" customFormat="1" ht="32.25" customHeight="1">
      <c r="A212" s="65" t="s">
        <v>173</v>
      </c>
      <c r="B212" s="65"/>
      <c r="C212" s="65"/>
      <c r="D212" s="134" t="str">
        <f>VLOOKUP(A212,klasyf!$A$1:$B$430,2,FALSE)</f>
        <v>Oświetlenie ulic, placów i dróg</v>
      </c>
      <c r="E212" s="71">
        <f>SUM(E209:E211)</f>
        <v>100000</v>
      </c>
      <c r="F212" s="71">
        <f>SUM(F209:F211)</f>
        <v>-5000</v>
      </c>
      <c r="G212" s="71">
        <f t="shared" si="3"/>
        <v>95000</v>
      </c>
    </row>
    <row r="213" spans="1:7" s="182" customFormat="1" ht="12.75" customHeight="1" hidden="1">
      <c r="A213" s="28" t="s">
        <v>76</v>
      </c>
      <c r="B213" s="28" t="s">
        <v>174</v>
      </c>
      <c r="C213" s="28" t="s">
        <v>98</v>
      </c>
      <c r="D213" s="156">
        <f>VLOOKUP(C213,klasyf!$A$1:$B$430,2,FALSE)</f>
        <v>0</v>
      </c>
      <c r="E213" s="61"/>
      <c r="F213" s="61"/>
      <c r="G213" s="61">
        <f t="shared" si="3"/>
        <v>0</v>
      </c>
    </row>
    <row r="214" spans="1:7" s="182" customFormat="1" ht="12.75" customHeight="1" hidden="1">
      <c r="A214" s="19" t="s">
        <v>76</v>
      </c>
      <c r="B214" s="19" t="s">
        <v>174</v>
      </c>
      <c r="C214" s="19" t="s">
        <v>99</v>
      </c>
      <c r="D214" s="136">
        <f>VLOOKUP(C214,klasyf!$A$1:$B$430,2,FALSE)</f>
        <v>0</v>
      </c>
      <c r="E214" s="68"/>
      <c r="F214" s="68"/>
      <c r="G214" s="68">
        <f t="shared" si="3"/>
        <v>0</v>
      </c>
    </row>
    <row r="215" spans="1:7" s="4" customFormat="1" ht="12.75" customHeight="1" hidden="1">
      <c r="A215" s="19" t="s">
        <v>76</v>
      </c>
      <c r="B215" s="19" t="s">
        <v>174</v>
      </c>
      <c r="C215" s="19" t="s">
        <v>103</v>
      </c>
      <c r="D215" s="136">
        <f>VLOOKUP(C215,klasyf!$A$1:$B$430,2,FALSE)</f>
        <v>0</v>
      </c>
      <c r="E215" s="68"/>
      <c r="F215" s="68"/>
      <c r="G215" s="68">
        <f t="shared" si="3"/>
        <v>0</v>
      </c>
    </row>
    <row r="216" spans="1:7" s="4" customFormat="1" ht="12.75" customHeight="1" hidden="1">
      <c r="A216" s="19" t="s">
        <v>76</v>
      </c>
      <c r="B216" s="19" t="s">
        <v>174</v>
      </c>
      <c r="C216" s="19" t="s">
        <v>104</v>
      </c>
      <c r="D216" s="136">
        <f>VLOOKUP(C216,klasyf!$A$1:$B$430,2,FALSE)</f>
        <v>0</v>
      </c>
      <c r="E216" s="68"/>
      <c r="F216" s="68"/>
      <c r="G216" s="68">
        <f t="shared" si="3"/>
        <v>0</v>
      </c>
    </row>
    <row r="217" spans="1:7" s="4" customFormat="1" ht="12.75" customHeight="1" hidden="1">
      <c r="A217" s="19" t="s">
        <v>76</v>
      </c>
      <c r="B217" s="19" t="s">
        <v>174</v>
      </c>
      <c r="C217" s="19" t="s">
        <v>106</v>
      </c>
      <c r="D217" s="137">
        <f>VLOOKUP(C217,klasyf!$A$1:$B$430,2,FALSE)</f>
        <v>0</v>
      </c>
      <c r="E217" s="68"/>
      <c r="F217" s="68"/>
      <c r="G217" s="68">
        <f t="shared" si="3"/>
        <v>0</v>
      </c>
    </row>
    <row r="218" spans="1:7" s="4" customFormat="1" ht="12.75" customHeight="1" hidden="1">
      <c r="A218" s="19" t="s">
        <v>76</v>
      </c>
      <c r="B218" s="19" t="s">
        <v>174</v>
      </c>
      <c r="C218" s="19" t="s">
        <v>91</v>
      </c>
      <c r="D218" s="137">
        <f>VLOOKUP(C218,klasyf!$A$1:$B$430,2,FALSE)</f>
        <v>0</v>
      </c>
      <c r="E218" s="68"/>
      <c r="F218" s="68"/>
      <c r="G218" s="68">
        <f t="shared" si="3"/>
        <v>0</v>
      </c>
    </row>
    <row r="219" spans="1:7" s="4" customFormat="1" ht="18" customHeight="1">
      <c r="A219" s="19" t="s">
        <v>76</v>
      </c>
      <c r="B219" s="19" t="s">
        <v>174</v>
      </c>
      <c r="C219" s="19" t="s">
        <v>121</v>
      </c>
      <c r="D219" s="137">
        <f>VLOOKUP(C219,klasyf!$A$1:$B$430,2,FALSE)</f>
        <v>0</v>
      </c>
      <c r="E219" s="68">
        <v>130000</v>
      </c>
      <c r="F219" s="68">
        <v>-5000</v>
      </c>
      <c r="G219" s="68">
        <f t="shared" si="3"/>
        <v>125000</v>
      </c>
    </row>
    <row r="220" spans="1:7" s="4" customFormat="1" ht="12.75" customHeight="1" hidden="1">
      <c r="A220" s="19" t="s">
        <v>76</v>
      </c>
      <c r="B220" s="19" t="s">
        <v>174</v>
      </c>
      <c r="C220" s="19" t="s">
        <v>94</v>
      </c>
      <c r="D220" s="136">
        <f>VLOOKUP(C220,klasyf!$A$1:$B$430,2,FALSE)</f>
        <v>0</v>
      </c>
      <c r="E220" s="68"/>
      <c r="F220" s="68"/>
      <c r="G220" s="68">
        <f t="shared" si="3"/>
        <v>0</v>
      </c>
    </row>
    <row r="221" spans="1:7" s="4" customFormat="1" ht="18" customHeight="1">
      <c r="A221" s="19" t="s">
        <v>76</v>
      </c>
      <c r="B221" s="19" t="s">
        <v>174</v>
      </c>
      <c r="C221" s="19" t="s">
        <v>85</v>
      </c>
      <c r="D221" s="137">
        <f>VLOOKUP(C221,klasyf!$A$1:$B$430,2,FALSE)</f>
        <v>0</v>
      </c>
      <c r="E221" s="68">
        <v>88400</v>
      </c>
      <c r="F221" s="68">
        <v>10000</v>
      </c>
      <c r="G221" s="68">
        <f t="shared" si="3"/>
        <v>98400</v>
      </c>
    </row>
    <row r="222" spans="1:7" s="4" customFormat="1" ht="12.75" customHeight="1" hidden="1">
      <c r="A222" s="19" t="s">
        <v>76</v>
      </c>
      <c r="B222" s="19" t="s">
        <v>174</v>
      </c>
      <c r="C222" s="19" t="s">
        <v>87</v>
      </c>
      <c r="D222" s="137">
        <f>VLOOKUP(C222,klasyf!$A$1:$B$430,2,FALSE)</f>
        <v>0</v>
      </c>
      <c r="E222" s="68"/>
      <c r="F222" s="68"/>
      <c r="G222" s="68">
        <f>SUM(E222:F222)</f>
        <v>0</v>
      </c>
    </row>
    <row r="223" spans="1:7" s="4" customFormat="1" ht="12.75" customHeight="1" hidden="1">
      <c r="A223" s="32" t="s">
        <v>76</v>
      </c>
      <c r="B223" s="32" t="s">
        <v>174</v>
      </c>
      <c r="C223" s="32" t="s">
        <v>95</v>
      </c>
      <c r="D223" s="128">
        <f>VLOOKUP(C223,klasyf!$A$1:$B$430,2,FALSE)</f>
        <v>0</v>
      </c>
      <c r="E223" s="69"/>
      <c r="F223" s="69"/>
      <c r="G223" s="69">
        <f t="shared" si="3"/>
        <v>0</v>
      </c>
    </row>
    <row r="224" spans="1:7" s="39" customFormat="1" ht="18" customHeight="1">
      <c r="A224" s="65" t="s">
        <v>174</v>
      </c>
      <c r="B224" s="65"/>
      <c r="C224" s="65"/>
      <c r="D224" s="134">
        <f>VLOOKUP(A224,klasyf!$A$1:$B$430,2,FALSE)</f>
        <v>0</v>
      </c>
      <c r="E224" s="71">
        <f>SUM(E213:E223)</f>
        <v>218400</v>
      </c>
      <c r="F224" s="71">
        <f>SUM(F213:F223)</f>
        <v>5000</v>
      </c>
      <c r="G224" s="71">
        <f t="shared" si="3"/>
        <v>223400</v>
      </c>
    </row>
    <row r="225" spans="1:7" s="39" customFormat="1" ht="30.75" customHeight="1">
      <c r="A225" s="25" t="s">
        <v>76</v>
      </c>
      <c r="B225" s="25"/>
      <c r="C225" s="25"/>
      <c r="D225" s="122">
        <f>VLOOKUP(A225,klasyf!$A$1:$B$430,2,FALSE)</f>
        <v>0</v>
      </c>
      <c r="E225" s="58">
        <f>E208+E212+E224</f>
        <v>318400</v>
      </c>
      <c r="F225" s="58">
        <f>F208+F212+F224</f>
        <v>0</v>
      </c>
      <c r="G225" s="58">
        <f t="shared" si="3"/>
        <v>318400</v>
      </c>
    </row>
    <row r="226" spans="1:7" s="4" customFormat="1" ht="12.75" customHeight="1" hidden="1">
      <c r="A226" s="28" t="s">
        <v>175</v>
      </c>
      <c r="B226" s="28" t="s">
        <v>176</v>
      </c>
      <c r="C226" s="28" t="s">
        <v>106</v>
      </c>
      <c r="D226" s="156">
        <f>VLOOKUP(C226,klasyf!$A$1:$B$430,2,FALSE)</f>
        <v>0</v>
      </c>
      <c r="E226" s="61"/>
      <c r="F226" s="61"/>
      <c r="G226" s="61">
        <f t="shared" si="3"/>
        <v>0</v>
      </c>
    </row>
    <row r="227" spans="1:7" s="4" customFormat="1" ht="12.75" customHeight="1" hidden="1">
      <c r="A227" s="19" t="s">
        <v>175</v>
      </c>
      <c r="B227" s="19" t="s">
        <v>176</v>
      </c>
      <c r="C227" s="19" t="s">
        <v>91</v>
      </c>
      <c r="D227" s="136">
        <f>VLOOKUP(C227,klasyf!$A$1:$B$430,2,FALSE)</f>
        <v>0</v>
      </c>
      <c r="E227" s="68"/>
      <c r="F227" s="68"/>
      <c r="G227" s="68">
        <f t="shared" si="3"/>
        <v>0</v>
      </c>
    </row>
    <row r="228" spans="1:7" s="4" customFormat="1" ht="12.75" customHeight="1" hidden="1">
      <c r="A228" s="32" t="s">
        <v>175</v>
      </c>
      <c r="B228" s="32" t="s">
        <v>176</v>
      </c>
      <c r="C228" s="32" t="s">
        <v>85</v>
      </c>
      <c r="D228" s="170">
        <f>VLOOKUP(C228,klasyf!$A$1:$B$430,2,FALSE)</f>
        <v>0</v>
      </c>
      <c r="E228" s="69"/>
      <c r="F228" s="69"/>
      <c r="G228" s="69">
        <f t="shared" si="3"/>
        <v>0</v>
      </c>
    </row>
    <row r="229" spans="1:7" s="39" customFormat="1" ht="12.75" customHeight="1" hidden="1">
      <c r="A229" s="65" t="s">
        <v>176</v>
      </c>
      <c r="B229" s="65"/>
      <c r="C229" s="65"/>
      <c r="D229" s="134">
        <f>VLOOKUP(A229,klasyf!$A$1:$B$430,2,FALSE)</f>
        <v>0</v>
      </c>
      <c r="E229" s="71">
        <f>SUM(E226:E228)</f>
        <v>0</v>
      </c>
      <c r="F229" s="71">
        <f>SUM(F226:F228)</f>
        <v>0</v>
      </c>
      <c r="G229" s="71">
        <f t="shared" si="3"/>
        <v>0</v>
      </c>
    </row>
    <row r="230" spans="1:7" s="39" customFormat="1" ht="12.75" customHeight="1" hidden="1">
      <c r="A230" s="25" t="s">
        <v>175</v>
      </c>
      <c r="B230" s="25"/>
      <c r="C230" s="25"/>
      <c r="D230" s="122">
        <f>VLOOKUP(A230,klasyf!$A$1:$B$430,2,FALSE)</f>
        <v>0</v>
      </c>
      <c r="E230" s="58">
        <f>SUM(E229)</f>
        <v>0</v>
      </c>
      <c r="F230" s="58">
        <f>SUM(F229)</f>
        <v>0</v>
      </c>
      <c r="G230" s="58">
        <f t="shared" si="3"/>
        <v>0</v>
      </c>
    </row>
    <row r="231" spans="1:7" s="4" customFormat="1" ht="12.75" customHeight="1" hidden="1">
      <c r="A231" s="28" t="s">
        <v>177</v>
      </c>
      <c r="B231" s="28" t="s">
        <v>178</v>
      </c>
      <c r="C231" s="28" t="s">
        <v>133</v>
      </c>
      <c r="D231" s="135">
        <f>VLOOKUP(C231,klasyf!$A$1:$B$430,2,FALSE)</f>
        <v>0</v>
      </c>
      <c r="E231" s="61"/>
      <c r="F231" s="61"/>
      <c r="G231" s="61">
        <f t="shared" si="3"/>
        <v>0</v>
      </c>
    </row>
    <row r="232" spans="1:7" s="4" customFormat="1" ht="12.75" customHeight="1" hidden="1">
      <c r="A232" s="19" t="s">
        <v>177</v>
      </c>
      <c r="B232" s="19" t="s">
        <v>178</v>
      </c>
      <c r="C232" s="19" t="s">
        <v>91</v>
      </c>
      <c r="D232" s="136">
        <f>VLOOKUP(C232,klasyf!$A$1:$B$430,2,FALSE)</f>
        <v>0</v>
      </c>
      <c r="E232" s="68"/>
      <c r="F232" s="68"/>
      <c r="G232" s="68">
        <f t="shared" si="3"/>
        <v>0</v>
      </c>
    </row>
    <row r="233" spans="1:7" s="4" customFormat="1" ht="12.75" customHeight="1" hidden="1">
      <c r="A233" s="19" t="s">
        <v>177</v>
      </c>
      <c r="B233" s="19" t="s">
        <v>178</v>
      </c>
      <c r="C233" s="19" t="s">
        <v>85</v>
      </c>
      <c r="D233" s="136">
        <f>VLOOKUP(C233,klasyf!$A$1:$B$430,2,FALSE)</f>
        <v>0</v>
      </c>
      <c r="E233" s="68"/>
      <c r="F233" s="68"/>
      <c r="G233" s="68">
        <f t="shared" si="3"/>
        <v>0</v>
      </c>
    </row>
    <row r="234" spans="1:7" s="4" customFormat="1" ht="12.75" customHeight="1" hidden="1">
      <c r="A234" s="19" t="s">
        <v>177</v>
      </c>
      <c r="B234" s="19" t="s">
        <v>178</v>
      </c>
      <c r="C234" s="19" t="s">
        <v>123</v>
      </c>
      <c r="D234" s="136">
        <f>VLOOKUP(C234,klasyf!$A$1:$B$430,2,FALSE)</f>
        <v>0</v>
      </c>
      <c r="E234" s="68"/>
      <c r="F234" s="68"/>
      <c r="G234" s="68">
        <f t="shared" si="3"/>
        <v>0</v>
      </c>
    </row>
    <row r="235" spans="1:7" s="4" customFormat="1" ht="12.75" customHeight="1" hidden="1">
      <c r="A235" s="32" t="s">
        <v>177</v>
      </c>
      <c r="B235" s="32" t="s">
        <v>178</v>
      </c>
      <c r="C235" s="32" t="s">
        <v>95</v>
      </c>
      <c r="D235" s="128">
        <f>VLOOKUP(C235,klasyf!$A$1:$B$430,2,FALSE)</f>
        <v>0</v>
      </c>
      <c r="E235" s="69"/>
      <c r="F235" s="69"/>
      <c r="G235" s="69">
        <f t="shared" si="3"/>
        <v>0</v>
      </c>
    </row>
    <row r="236" spans="1:7" s="39" customFormat="1" ht="12.75" customHeight="1" hidden="1">
      <c r="A236" s="65" t="s">
        <v>178</v>
      </c>
      <c r="B236" s="65"/>
      <c r="C236" s="65"/>
      <c r="D236" s="131">
        <f>VLOOKUP(A236,klasyf!$A$1:$B$430,2,FALSE)</f>
        <v>0</v>
      </c>
      <c r="E236" s="71">
        <f>SUM(E231:E235)</f>
        <v>0</v>
      </c>
      <c r="F236" s="71">
        <f>SUM(F231:F235)</f>
        <v>0</v>
      </c>
      <c r="G236" s="71">
        <f t="shared" si="3"/>
        <v>0</v>
      </c>
    </row>
    <row r="237" spans="1:7" s="39" customFormat="1" ht="12.75" customHeight="1" hidden="1">
      <c r="A237" s="25" t="s">
        <v>177</v>
      </c>
      <c r="B237" s="25"/>
      <c r="C237" s="25"/>
      <c r="D237" s="161">
        <f>VLOOKUP(A237,klasyf!$A$1:$B$430,2,FALSE)</f>
        <v>0</v>
      </c>
      <c r="E237" s="58">
        <f>E236</f>
        <v>0</v>
      </c>
      <c r="F237" s="58">
        <f>F236</f>
        <v>0</v>
      </c>
      <c r="G237" s="58">
        <f t="shared" si="3"/>
        <v>0</v>
      </c>
    </row>
    <row r="238" spans="1:7" s="4" customFormat="1" ht="18" customHeight="1">
      <c r="A238" s="183" t="s">
        <v>80</v>
      </c>
      <c r="B238" s="183"/>
      <c r="C238" s="183"/>
      <c r="D238" s="183"/>
      <c r="E238" s="71">
        <f>E11+E15+E27+E65+E79+E84+E87+E144+E153+E202+E205+E225+E230+E237</f>
        <v>1506752.51</v>
      </c>
      <c r="F238" s="71">
        <f>F11+F15+F27+F65+F79+F84+F87+F144+F153+F202+F205+F225+F230+F237</f>
        <v>14556</v>
      </c>
      <c r="G238" s="71">
        <f t="shared" si="3"/>
        <v>1521308.51</v>
      </c>
    </row>
    <row r="239" spans="1:7" ht="12.75">
      <c r="A239" s="1"/>
      <c r="B239" s="1"/>
      <c r="E239" s="184"/>
      <c r="F239" s="185"/>
      <c r="G239" s="185"/>
    </row>
    <row r="240" spans="4:7" ht="12.75">
      <c r="D240" s="103"/>
      <c r="E240" s="186"/>
      <c r="F240" s="186"/>
      <c r="G240" s="186"/>
    </row>
    <row r="241" spans="5:7" ht="12.75">
      <c r="E241" s="187"/>
      <c r="F241" s="187"/>
      <c r="G241" s="187"/>
    </row>
    <row r="242" spans="4:7" ht="12.75">
      <c r="D242" s="100" t="s">
        <v>179</v>
      </c>
      <c r="E242" s="186">
        <f>Dochody!F95-Wydatki!F238</f>
        <v>0</v>
      </c>
      <c r="F242" s="187"/>
      <c r="G242" s="187"/>
    </row>
  </sheetData>
  <autoFilter ref="A4:G238"/>
  <mergeCells count="54">
    <mergeCell ref="A1:G1"/>
    <mergeCell ref="A6:C6"/>
    <mergeCell ref="A10:C10"/>
    <mergeCell ref="A11:C11"/>
    <mergeCell ref="A14:C14"/>
    <mergeCell ref="A15:C15"/>
    <mergeCell ref="A17:C17"/>
    <mergeCell ref="A24:C24"/>
    <mergeCell ref="A26:C26"/>
    <mergeCell ref="A27:C27"/>
    <mergeCell ref="A32:C32"/>
    <mergeCell ref="A35:C35"/>
    <mergeCell ref="A40:C40"/>
    <mergeCell ref="A59:C59"/>
    <mergeCell ref="A62:C62"/>
    <mergeCell ref="A64:C64"/>
    <mergeCell ref="A65:C65"/>
    <mergeCell ref="A67:C67"/>
    <mergeCell ref="A76:C76"/>
    <mergeCell ref="A78:C78"/>
    <mergeCell ref="A79:C79"/>
    <mergeCell ref="A83:C83"/>
    <mergeCell ref="A84:C84"/>
    <mergeCell ref="A86:C86"/>
    <mergeCell ref="A87:C87"/>
    <mergeCell ref="A102:C102"/>
    <mergeCell ref="A108:C108"/>
    <mergeCell ref="A112:C112"/>
    <mergeCell ref="A128:C128"/>
    <mergeCell ref="A130:C130"/>
    <mergeCell ref="A140:C140"/>
    <mergeCell ref="A143:C143"/>
    <mergeCell ref="A144:C144"/>
    <mergeCell ref="A146:C146"/>
    <mergeCell ref="A149:C149"/>
    <mergeCell ref="A152:C152"/>
    <mergeCell ref="A153:C153"/>
    <mergeCell ref="A158:C158"/>
    <mergeCell ref="A160:C160"/>
    <mergeCell ref="A162:C162"/>
    <mergeCell ref="A171:C171"/>
    <mergeCell ref="A201:C201"/>
    <mergeCell ref="A202:C202"/>
    <mergeCell ref="A204:C204"/>
    <mergeCell ref="A205:C205"/>
    <mergeCell ref="A208:C208"/>
    <mergeCell ref="A212:C212"/>
    <mergeCell ref="A224:C224"/>
    <mergeCell ref="A225:C225"/>
    <mergeCell ref="A229:C229"/>
    <mergeCell ref="A230:C230"/>
    <mergeCell ref="A236:C236"/>
    <mergeCell ref="A237:C237"/>
    <mergeCell ref="A238:D238"/>
  </mergeCells>
  <printOptions/>
  <pageMargins left="0.7875" right="0.7875" top="1.18125" bottom="0.7875" header="0.5118055555555555" footer="0.5118055555555555"/>
  <pageSetup fitToHeight="1" fitToWidth="1" horizontalDpi="300" verticalDpi="300" orientation="portrait" paperSize="9"/>
  <headerFooter alignWithMargins="0">
    <oddHeader>&amp;RZałącznik nr 2
do Zarządzenia Nr 75/2009
 z dnia 12 listopada 2009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7"/>
  <dimension ref="A1:H71"/>
  <sheetViews>
    <sheetView workbookViewId="0" topLeftCell="A1">
      <selection activeCell="K9" sqref="K9"/>
    </sheetView>
  </sheetViews>
  <sheetFormatPr defaultColWidth="9.00390625" defaultRowHeight="12.75"/>
  <cols>
    <col min="1" max="1" width="6.00390625" style="188" customWidth="1"/>
    <col min="2" max="2" width="8.875" style="188" customWidth="1"/>
    <col min="3" max="3" width="7.75390625" style="188" customWidth="1"/>
    <col min="4" max="4" width="46.75390625" style="189" customWidth="1"/>
    <col min="5" max="5" width="12.25390625" style="189" customWidth="1"/>
    <col min="6" max="6" width="11.75390625" style="189" customWidth="1"/>
  </cols>
  <sheetData>
    <row r="1" spans="1:8" ht="48.75" customHeight="1">
      <c r="A1" s="190" t="s">
        <v>180</v>
      </c>
      <c r="B1" s="190"/>
      <c r="C1" s="190"/>
      <c r="D1" s="190"/>
      <c r="E1" s="190"/>
      <c r="F1" s="190"/>
      <c r="H1" t="s">
        <v>181</v>
      </c>
    </row>
    <row r="2" spans="1:6" s="194" customFormat="1" ht="20.25" customHeight="1">
      <c r="A2" s="191" t="s">
        <v>182</v>
      </c>
      <c r="B2" s="191" t="s">
        <v>183</v>
      </c>
      <c r="C2" s="191" t="s">
        <v>184</v>
      </c>
      <c r="D2" s="192" t="s">
        <v>185</v>
      </c>
      <c r="E2" s="193" t="s">
        <v>186</v>
      </c>
      <c r="F2" s="193" t="s">
        <v>187</v>
      </c>
    </row>
    <row r="3" spans="1:6" s="194" customFormat="1" ht="20.25" customHeight="1">
      <c r="A3" s="191"/>
      <c r="B3" s="191"/>
      <c r="C3" s="191"/>
      <c r="D3" s="192"/>
      <c r="E3" s="193"/>
      <c r="F3" s="193"/>
    </row>
    <row r="4" spans="1:6" s="194" customFormat="1" ht="13.5" customHeight="1">
      <c r="A4" s="191"/>
      <c r="B4" s="191"/>
      <c r="C4" s="191"/>
      <c r="D4" s="192"/>
      <c r="E4" s="193"/>
      <c r="F4" s="193"/>
    </row>
    <row r="5" spans="1:6" ht="9" customHeight="1">
      <c r="A5" s="195">
        <v>1</v>
      </c>
      <c r="B5" s="195">
        <v>2</v>
      </c>
      <c r="C5" s="195">
        <v>3</v>
      </c>
      <c r="D5" s="196">
        <v>4</v>
      </c>
      <c r="E5" s="196">
        <v>5</v>
      </c>
      <c r="F5" s="196">
        <v>6</v>
      </c>
    </row>
    <row r="6" spans="1:6" s="4" customFormat="1" ht="25.5" customHeight="1">
      <c r="A6" s="197" t="s">
        <v>9</v>
      </c>
      <c r="B6" s="197" t="s">
        <v>10</v>
      </c>
      <c r="C6" s="15" t="s">
        <v>11</v>
      </c>
      <c r="D6" s="198" t="s">
        <v>188</v>
      </c>
      <c r="E6" s="199">
        <v>233211</v>
      </c>
      <c r="F6" s="199"/>
    </row>
    <row r="7" spans="1:6" s="205" customFormat="1" ht="19.5" customHeight="1">
      <c r="A7" s="200"/>
      <c r="B7" s="200"/>
      <c r="C7" s="201" t="s">
        <v>85</v>
      </c>
      <c r="D7" s="202" t="s">
        <v>189</v>
      </c>
      <c r="E7" s="203"/>
      <c r="F7" s="204">
        <v>4571.72</v>
      </c>
    </row>
    <row r="8" spans="1:6" s="205" customFormat="1" ht="19.5" customHeight="1">
      <c r="A8" s="200"/>
      <c r="B8" s="200"/>
      <c r="C8" s="206" t="s">
        <v>87</v>
      </c>
      <c r="D8" s="207" t="s">
        <v>190</v>
      </c>
      <c r="E8" s="208"/>
      <c r="F8" s="209">
        <v>228639.28</v>
      </c>
    </row>
    <row r="9" spans="1:6" s="39" customFormat="1" ht="24.75" customHeight="1">
      <c r="A9" s="210" t="s">
        <v>10</v>
      </c>
      <c r="B9" s="210"/>
      <c r="C9" s="210"/>
      <c r="D9" s="211" t="s">
        <v>191</v>
      </c>
      <c r="E9" s="212">
        <f>SUM(E6:E8)</f>
        <v>233211</v>
      </c>
      <c r="F9" s="212">
        <f>SUM(F6:F8)</f>
        <v>233211</v>
      </c>
    </row>
    <row r="10" spans="1:6" s="39" customFormat="1" ht="24.75" customHeight="1">
      <c r="A10" s="213" t="s">
        <v>9</v>
      </c>
      <c r="B10" s="213"/>
      <c r="C10" s="213"/>
      <c r="D10" s="214" t="s">
        <v>192</v>
      </c>
      <c r="E10" s="215">
        <f>SUM(E9)</f>
        <v>233211</v>
      </c>
      <c r="F10" s="215">
        <f>SUM(F9)</f>
        <v>233211</v>
      </c>
    </row>
    <row r="11" spans="1:6" s="4" customFormat="1" ht="25.5" customHeight="1">
      <c r="A11" s="197">
        <v>750</v>
      </c>
      <c r="B11" s="197">
        <v>75011</v>
      </c>
      <c r="C11" s="216" t="s">
        <v>11</v>
      </c>
      <c r="D11" s="217" t="s">
        <v>188</v>
      </c>
      <c r="E11" s="218">
        <v>81765</v>
      </c>
      <c r="F11" s="218"/>
    </row>
    <row r="12" spans="1:6" s="205" customFormat="1" ht="19.5" customHeight="1">
      <c r="A12" s="200"/>
      <c r="B12" s="200"/>
      <c r="C12" s="201" t="s">
        <v>98</v>
      </c>
      <c r="D12" s="202" t="s">
        <v>193</v>
      </c>
      <c r="E12" s="203"/>
      <c r="F12" s="219">
        <v>58320</v>
      </c>
    </row>
    <row r="13" spans="1:6" s="205" customFormat="1" ht="19.5" customHeight="1">
      <c r="A13" s="200"/>
      <c r="B13" s="200"/>
      <c r="C13" s="201" t="s">
        <v>99</v>
      </c>
      <c r="D13" s="202" t="s">
        <v>194</v>
      </c>
      <c r="E13" s="203"/>
      <c r="F13" s="219">
        <v>4860</v>
      </c>
    </row>
    <row r="14" spans="1:6" s="205" customFormat="1" ht="19.5" customHeight="1">
      <c r="A14" s="200"/>
      <c r="B14" s="200"/>
      <c r="C14" s="201" t="s">
        <v>103</v>
      </c>
      <c r="D14" s="202" t="s">
        <v>195</v>
      </c>
      <c r="E14" s="203"/>
      <c r="F14" s="219">
        <v>9540</v>
      </c>
    </row>
    <row r="15" spans="1:6" s="205" customFormat="1" ht="19.5" customHeight="1">
      <c r="A15" s="200"/>
      <c r="B15" s="200"/>
      <c r="C15" s="201" t="s">
        <v>104</v>
      </c>
      <c r="D15" s="198" t="s">
        <v>196</v>
      </c>
      <c r="E15" s="203"/>
      <c r="F15" s="219">
        <v>1500</v>
      </c>
    </row>
    <row r="16" spans="1:6" s="4" customFormat="1" ht="19.5" customHeight="1">
      <c r="A16" s="220"/>
      <c r="B16" s="220"/>
      <c r="C16" s="221" t="s">
        <v>91</v>
      </c>
      <c r="D16" s="202" t="s">
        <v>197</v>
      </c>
      <c r="E16" s="203"/>
      <c r="F16" s="219">
        <v>1763</v>
      </c>
    </row>
    <row r="17" spans="1:6" s="4" customFormat="1" ht="19.5" customHeight="1">
      <c r="A17" s="220"/>
      <c r="B17" s="220"/>
      <c r="C17" s="221" t="s">
        <v>85</v>
      </c>
      <c r="D17" s="202" t="s">
        <v>189</v>
      </c>
      <c r="E17" s="203"/>
      <c r="F17" s="219">
        <v>2000</v>
      </c>
    </row>
    <row r="18" spans="1:6" s="4" customFormat="1" ht="19.5" customHeight="1">
      <c r="A18" s="220"/>
      <c r="B18" s="220"/>
      <c r="C18" s="221" t="s">
        <v>109</v>
      </c>
      <c r="D18" s="222" t="s">
        <v>198</v>
      </c>
      <c r="E18" s="203"/>
      <c r="F18" s="219">
        <v>500</v>
      </c>
    </row>
    <row r="19" spans="1:6" s="4" customFormat="1" ht="19.5" customHeight="1">
      <c r="A19" s="220"/>
      <c r="B19" s="220"/>
      <c r="C19" s="221" t="s">
        <v>110</v>
      </c>
      <c r="D19" s="198" t="s">
        <v>199</v>
      </c>
      <c r="E19" s="203"/>
      <c r="F19" s="219">
        <v>682</v>
      </c>
    </row>
    <row r="20" spans="1:6" s="4" customFormat="1" ht="19.5" customHeight="1">
      <c r="A20" s="220"/>
      <c r="B20" s="220"/>
      <c r="C20" s="221" t="s">
        <v>142</v>
      </c>
      <c r="D20" s="198" t="s">
        <v>200</v>
      </c>
      <c r="E20" s="203"/>
      <c r="F20" s="219">
        <v>1600</v>
      </c>
    </row>
    <row r="21" spans="1:6" s="4" customFormat="1" ht="27" customHeight="1">
      <c r="A21" s="220"/>
      <c r="B21" s="220"/>
      <c r="C21" s="221" t="s">
        <v>88</v>
      </c>
      <c r="D21" s="222" t="s">
        <v>201</v>
      </c>
      <c r="E21" s="203"/>
      <c r="F21" s="219">
        <v>500</v>
      </c>
    </row>
    <row r="22" spans="1:6" s="4" customFormat="1" ht="27" customHeight="1">
      <c r="A22" s="220"/>
      <c r="B22" s="220"/>
      <c r="C22" s="223" t="s">
        <v>112</v>
      </c>
      <c r="D22" s="224" t="s">
        <v>202</v>
      </c>
      <c r="E22" s="208"/>
      <c r="F22" s="209">
        <v>500</v>
      </c>
    </row>
    <row r="23" spans="1:6" s="39" customFormat="1" ht="24.75" customHeight="1">
      <c r="A23" s="210" t="s">
        <v>25</v>
      </c>
      <c r="B23" s="210"/>
      <c r="C23" s="210"/>
      <c r="D23" s="211" t="s">
        <v>203</v>
      </c>
      <c r="E23" s="212">
        <f>SUM(E11:E22)</f>
        <v>81765</v>
      </c>
      <c r="F23" s="212">
        <f>SUM(F11:F22)</f>
        <v>81765</v>
      </c>
    </row>
    <row r="24" spans="1:6" s="39" customFormat="1" ht="24.75" customHeight="1">
      <c r="A24" s="213" t="s">
        <v>24</v>
      </c>
      <c r="B24" s="213"/>
      <c r="C24" s="213"/>
      <c r="D24" s="214" t="s">
        <v>204</v>
      </c>
      <c r="E24" s="215">
        <f>SUM(E23)</f>
        <v>81765</v>
      </c>
      <c r="F24" s="215">
        <f>SUM(F23)</f>
        <v>81765</v>
      </c>
    </row>
    <row r="25" spans="1:6" s="4" customFormat="1" ht="25.5" customHeight="1">
      <c r="A25" s="225">
        <v>751</v>
      </c>
      <c r="B25" s="225">
        <v>75101</v>
      </c>
      <c r="C25" s="226" t="s">
        <v>11</v>
      </c>
      <c r="D25" s="227" t="s">
        <v>188</v>
      </c>
      <c r="E25" s="228">
        <v>982</v>
      </c>
      <c r="F25" s="228"/>
    </row>
    <row r="26" spans="1:6" s="4" customFormat="1" ht="19.5" customHeight="1">
      <c r="A26" s="220"/>
      <c r="B26" s="220"/>
      <c r="C26" s="223" t="s">
        <v>85</v>
      </c>
      <c r="D26" s="224" t="s">
        <v>189</v>
      </c>
      <c r="E26" s="229"/>
      <c r="F26" s="229">
        <v>982</v>
      </c>
    </row>
    <row r="27" spans="1:6" s="39" customFormat="1" ht="22.5" customHeight="1">
      <c r="A27" s="210" t="s">
        <v>205</v>
      </c>
      <c r="B27" s="210"/>
      <c r="C27" s="210"/>
      <c r="D27" s="211" t="s">
        <v>206</v>
      </c>
      <c r="E27" s="212">
        <f>SUM(E25:E26)</f>
        <v>982</v>
      </c>
      <c r="F27" s="212">
        <f>SUM(F25:F26)</f>
        <v>982</v>
      </c>
    </row>
    <row r="28" spans="1:6" s="4" customFormat="1" ht="25.5" customHeight="1">
      <c r="A28" s="200">
        <v>751</v>
      </c>
      <c r="B28" s="200">
        <v>75113</v>
      </c>
      <c r="C28" s="216" t="s">
        <v>11</v>
      </c>
      <c r="D28" s="217" t="s">
        <v>188</v>
      </c>
      <c r="E28" s="218">
        <v>10396</v>
      </c>
      <c r="F28" s="218"/>
    </row>
    <row r="29" spans="1:6" s="205" customFormat="1" ht="19.5" customHeight="1">
      <c r="A29" s="200"/>
      <c r="B29" s="200"/>
      <c r="C29" s="201" t="s">
        <v>102</v>
      </c>
      <c r="D29" s="202" t="s">
        <v>207</v>
      </c>
      <c r="E29" s="203"/>
      <c r="F29" s="219">
        <v>4950</v>
      </c>
    </row>
    <row r="30" spans="1:6" s="205" customFormat="1" ht="19.5" customHeight="1">
      <c r="A30" s="200"/>
      <c r="B30" s="200"/>
      <c r="C30" s="201" t="s">
        <v>103</v>
      </c>
      <c r="D30" s="202" t="s">
        <v>195</v>
      </c>
      <c r="E30" s="203"/>
      <c r="F30" s="219">
        <v>102.68</v>
      </c>
    </row>
    <row r="31" spans="1:6" s="205" customFormat="1" ht="19.5" customHeight="1">
      <c r="A31" s="200"/>
      <c r="B31" s="200"/>
      <c r="C31" s="201" t="s">
        <v>104</v>
      </c>
      <c r="D31" s="202" t="s">
        <v>196</v>
      </c>
      <c r="E31" s="203"/>
      <c r="F31" s="219">
        <v>16.68</v>
      </c>
    </row>
    <row r="32" spans="1:6" s="205" customFormat="1" ht="19.5" customHeight="1">
      <c r="A32" s="200"/>
      <c r="B32" s="200"/>
      <c r="C32" s="201" t="s">
        <v>106</v>
      </c>
      <c r="D32" s="202" t="s">
        <v>208</v>
      </c>
      <c r="E32" s="203"/>
      <c r="F32" s="219">
        <v>1260</v>
      </c>
    </row>
    <row r="33" spans="1:6" s="205" customFormat="1" ht="19.5" customHeight="1">
      <c r="A33" s="200"/>
      <c r="B33" s="200"/>
      <c r="C33" s="201" t="s">
        <v>91</v>
      </c>
      <c r="D33" s="202" t="s">
        <v>197</v>
      </c>
      <c r="E33" s="203"/>
      <c r="F33" s="219">
        <v>3347.64</v>
      </c>
    </row>
    <row r="34" spans="1:6" s="4" customFormat="1" ht="26.25" customHeight="1">
      <c r="A34" s="220"/>
      <c r="B34" s="220"/>
      <c r="C34" s="221" t="s">
        <v>88</v>
      </c>
      <c r="D34" s="202" t="s">
        <v>201</v>
      </c>
      <c r="E34" s="203"/>
      <c r="F34" s="219">
        <v>241</v>
      </c>
    </row>
    <row r="35" spans="1:6" s="4" customFormat="1" ht="28.5" customHeight="1">
      <c r="A35" s="220"/>
      <c r="B35" s="220"/>
      <c r="C35" s="223" t="s">
        <v>112</v>
      </c>
      <c r="D35" s="207" t="s">
        <v>202</v>
      </c>
      <c r="E35" s="208"/>
      <c r="F35" s="209">
        <v>478</v>
      </c>
    </row>
    <row r="36" spans="1:6" s="39" customFormat="1" ht="24.75" customHeight="1">
      <c r="A36" s="210" t="s">
        <v>30</v>
      </c>
      <c r="B36" s="210"/>
      <c r="C36" s="210"/>
      <c r="D36" s="211" t="s">
        <v>209</v>
      </c>
      <c r="E36" s="212">
        <f>SUM(E28:E35)</f>
        <v>10396</v>
      </c>
      <c r="F36" s="212">
        <f>SUM(F28:F35)</f>
        <v>10396</v>
      </c>
    </row>
    <row r="37" spans="1:6" s="39" customFormat="1" ht="29.25" customHeight="1">
      <c r="A37" s="213" t="s">
        <v>29</v>
      </c>
      <c r="B37" s="213"/>
      <c r="C37" s="213"/>
      <c r="D37" s="214" t="s">
        <v>210</v>
      </c>
      <c r="E37" s="215">
        <f>E27+E36</f>
        <v>11378</v>
      </c>
      <c r="F37" s="215">
        <f>F27+F36</f>
        <v>11378</v>
      </c>
    </row>
    <row r="38" spans="1:6" s="4" customFormat="1" ht="28.5" customHeight="1">
      <c r="A38" s="225">
        <v>754</v>
      </c>
      <c r="B38" s="225">
        <v>75414</v>
      </c>
      <c r="C38" s="226" t="s">
        <v>11</v>
      </c>
      <c r="D38" s="227" t="s">
        <v>188</v>
      </c>
      <c r="E38" s="228">
        <v>700</v>
      </c>
      <c r="F38" s="228"/>
    </row>
    <row r="39" spans="1:6" s="4" customFormat="1" ht="19.5" customHeight="1">
      <c r="A39" s="220"/>
      <c r="B39" s="220"/>
      <c r="C39" s="223" t="s">
        <v>106</v>
      </c>
      <c r="D39" s="224" t="s">
        <v>208</v>
      </c>
      <c r="E39" s="229"/>
      <c r="F39" s="229">
        <v>700</v>
      </c>
    </row>
    <row r="40" spans="1:6" s="39" customFormat="1" ht="24.75" customHeight="1">
      <c r="A40" s="210" t="s">
        <v>211</v>
      </c>
      <c r="B40" s="210"/>
      <c r="C40" s="210"/>
      <c r="D40" s="211" t="s">
        <v>212</v>
      </c>
      <c r="E40" s="212">
        <f>SUM(E38:E39)</f>
        <v>700</v>
      </c>
      <c r="F40" s="212">
        <f>SUM(F38:F39)</f>
        <v>700</v>
      </c>
    </row>
    <row r="41" spans="1:6" s="39" customFormat="1" ht="24.75" customHeight="1">
      <c r="A41" s="213" t="s">
        <v>117</v>
      </c>
      <c r="B41" s="213"/>
      <c r="C41" s="213"/>
      <c r="D41" s="214" t="s">
        <v>213</v>
      </c>
      <c r="E41" s="215">
        <f>SUM(E40)</f>
        <v>700</v>
      </c>
      <c r="F41" s="215">
        <f>SUM(F40)</f>
        <v>700</v>
      </c>
    </row>
    <row r="42" spans="1:6" s="4" customFormat="1" ht="28.5" customHeight="1">
      <c r="A42" s="225">
        <v>851</v>
      </c>
      <c r="B42" s="225">
        <v>85195</v>
      </c>
      <c r="C42" s="226" t="s">
        <v>11</v>
      </c>
      <c r="D42" s="227" t="s">
        <v>188</v>
      </c>
      <c r="E42" s="228">
        <v>164</v>
      </c>
      <c r="F42" s="228"/>
    </row>
    <row r="43" spans="1:6" s="4" customFormat="1" ht="19.5" customHeight="1">
      <c r="A43" s="220"/>
      <c r="B43" s="220"/>
      <c r="C43" s="223" t="s">
        <v>85</v>
      </c>
      <c r="D43" s="224" t="s">
        <v>189</v>
      </c>
      <c r="E43" s="229"/>
      <c r="F43" s="229">
        <v>164</v>
      </c>
    </row>
    <row r="44" spans="1:6" s="39" customFormat="1" ht="24.75" customHeight="1">
      <c r="A44" s="210" t="s">
        <v>63</v>
      </c>
      <c r="B44" s="210"/>
      <c r="C44" s="210"/>
      <c r="D44" s="211" t="s">
        <v>191</v>
      </c>
      <c r="E44" s="212">
        <f>SUM(E42:E43)</f>
        <v>164</v>
      </c>
      <c r="F44" s="212">
        <f>SUM(F42:F43)</f>
        <v>164</v>
      </c>
    </row>
    <row r="45" spans="1:6" s="39" customFormat="1" ht="24.75" customHeight="1">
      <c r="A45" s="213" t="s">
        <v>62</v>
      </c>
      <c r="B45" s="213"/>
      <c r="C45" s="213"/>
      <c r="D45" s="214" t="s">
        <v>214</v>
      </c>
      <c r="E45" s="215">
        <f>SUM(E44)</f>
        <v>164</v>
      </c>
      <c r="F45" s="215">
        <f>SUM(F44)</f>
        <v>164</v>
      </c>
    </row>
    <row r="46" spans="1:6" s="4" customFormat="1" ht="28.5" customHeight="1">
      <c r="A46" s="225">
        <v>852</v>
      </c>
      <c r="B46" s="225">
        <v>85212</v>
      </c>
      <c r="C46" s="226" t="s">
        <v>11</v>
      </c>
      <c r="D46" s="230" t="s">
        <v>188</v>
      </c>
      <c r="E46" s="228">
        <v>1557910</v>
      </c>
      <c r="F46" s="228"/>
    </row>
    <row r="47" spans="1:7" s="4" customFormat="1" ht="19.5" customHeight="1">
      <c r="A47" s="220"/>
      <c r="B47" s="220"/>
      <c r="C47" s="221" t="s">
        <v>140</v>
      </c>
      <c r="D47" s="222" t="s">
        <v>215</v>
      </c>
      <c r="E47" s="231"/>
      <c r="F47" s="231">
        <v>1503354</v>
      </c>
      <c r="G47" s="232"/>
    </row>
    <row r="48" spans="1:6" s="4" customFormat="1" ht="19.5" customHeight="1">
      <c r="A48" s="220"/>
      <c r="B48" s="220"/>
      <c r="C48" s="221" t="s">
        <v>98</v>
      </c>
      <c r="D48" s="222" t="s">
        <v>193</v>
      </c>
      <c r="E48" s="231"/>
      <c r="F48" s="231">
        <v>29000</v>
      </c>
    </row>
    <row r="49" spans="1:6" s="4" customFormat="1" ht="19.5" customHeight="1">
      <c r="A49" s="220"/>
      <c r="B49" s="220"/>
      <c r="C49" s="221" t="s">
        <v>99</v>
      </c>
      <c r="D49" s="222" t="s">
        <v>194</v>
      </c>
      <c r="E49" s="231"/>
      <c r="F49" s="231">
        <v>2630</v>
      </c>
    </row>
    <row r="50" spans="1:6" s="4" customFormat="1" ht="19.5" customHeight="1">
      <c r="A50" s="220"/>
      <c r="B50" s="220"/>
      <c r="C50" s="221" t="s">
        <v>103</v>
      </c>
      <c r="D50" s="222" t="s">
        <v>195</v>
      </c>
      <c r="E50" s="231"/>
      <c r="F50" s="231">
        <v>8300</v>
      </c>
    </row>
    <row r="51" spans="1:6" s="4" customFormat="1" ht="19.5" customHeight="1">
      <c r="A51" s="220"/>
      <c r="B51" s="220"/>
      <c r="C51" s="221" t="s">
        <v>104</v>
      </c>
      <c r="D51" s="222" t="s">
        <v>196</v>
      </c>
      <c r="E51" s="231"/>
      <c r="F51" s="231">
        <v>800</v>
      </c>
    </row>
    <row r="52" spans="1:6" s="4" customFormat="1" ht="19.5" customHeight="1">
      <c r="A52" s="220"/>
      <c r="B52" s="220"/>
      <c r="C52" s="221" t="s">
        <v>106</v>
      </c>
      <c r="D52" s="222" t="s">
        <v>208</v>
      </c>
      <c r="E52" s="233"/>
      <c r="F52" s="231">
        <v>170</v>
      </c>
    </row>
    <row r="53" spans="1:6" s="4" customFormat="1" ht="19.5" customHeight="1">
      <c r="A53" s="220"/>
      <c r="B53" s="220"/>
      <c r="C53" s="221" t="s">
        <v>91</v>
      </c>
      <c r="D53" s="222" t="s">
        <v>197</v>
      </c>
      <c r="E53" s="233"/>
      <c r="F53" s="231">
        <v>1800</v>
      </c>
    </row>
    <row r="54" spans="1:6" s="4" customFormat="1" ht="19.5" customHeight="1">
      <c r="A54" s="220"/>
      <c r="B54" s="220"/>
      <c r="C54" s="221" t="s">
        <v>85</v>
      </c>
      <c r="D54" s="222" t="s">
        <v>189</v>
      </c>
      <c r="E54" s="231"/>
      <c r="F54" s="231">
        <v>6815</v>
      </c>
    </row>
    <row r="55" spans="1:6" s="4" customFormat="1" ht="19.5" customHeight="1">
      <c r="A55" s="220"/>
      <c r="B55" s="220"/>
      <c r="C55" s="221" t="s">
        <v>109</v>
      </c>
      <c r="D55" s="222" t="s">
        <v>198</v>
      </c>
      <c r="E55" s="231"/>
      <c r="F55" s="231">
        <v>1000</v>
      </c>
    </row>
    <row r="56" spans="1:6" s="4" customFormat="1" ht="23.25" customHeight="1">
      <c r="A56" s="220"/>
      <c r="B56" s="220"/>
      <c r="C56" s="221" t="s">
        <v>110</v>
      </c>
      <c r="D56" s="198" t="s">
        <v>199</v>
      </c>
      <c r="E56" s="231"/>
      <c r="F56" s="231">
        <v>141</v>
      </c>
    </row>
    <row r="57" spans="1:6" s="4" customFormat="1" ht="21.75" customHeight="1">
      <c r="A57" s="220"/>
      <c r="B57" s="220"/>
      <c r="C57" s="221" t="s">
        <v>142</v>
      </c>
      <c r="D57" s="198" t="s">
        <v>200</v>
      </c>
      <c r="E57" s="231"/>
      <c r="F57" s="231">
        <v>1000</v>
      </c>
    </row>
    <row r="58" spans="1:6" s="4" customFormat="1" ht="21" customHeight="1">
      <c r="A58" s="220"/>
      <c r="B58" s="220"/>
      <c r="C58" s="221" t="s">
        <v>111</v>
      </c>
      <c r="D58" s="222" t="s">
        <v>216</v>
      </c>
      <c r="E58" s="231"/>
      <c r="F58" s="231">
        <v>1100</v>
      </c>
    </row>
    <row r="59" spans="1:6" s="4" customFormat="1" ht="27.75" customHeight="1">
      <c r="A59" s="220"/>
      <c r="B59" s="220"/>
      <c r="C59" s="221" t="s">
        <v>88</v>
      </c>
      <c r="D59" s="222" t="s">
        <v>201</v>
      </c>
      <c r="E59" s="231"/>
      <c r="F59" s="231">
        <v>300</v>
      </c>
    </row>
    <row r="60" spans="1:6" s="4" customFormat="1" ht="27.75" customHeight="1">
      <c r="A60" s="220"/>
      <c r="B60" s="220"/>
      <c r="C60" s="223" t="s">
        <v>112</v>
      </c>
      <c r="D60" s="224" t="s">
        <v>202</v>
      </c>
      <c r="E60" s="229"/>
      <c r="F60" s="229">
        <v>1500</v>
      </c>
    </row>
    <row r="61" spans="1:6" s="39" customFormat="1" ht="42.75" customHeight="1">
      <c r="A61" s="210" t="s">
        <v>67</v>
      </c>
      <c r="B61" s="210"/>
      <c r="C61" s="210"/>
      <c r="D61" s="234" t="s">
        <v>217</v>
      </c>
      <c r="E61" s="212">
        <f>SUM(E46:E60)</f>
        <v>1557910</v>
      </c>
      <c r="F61" s="212">
        <f>SUM(F46:F60)</f>
        <v>1557910</v>
      </c>
    </row>
    <row r="62" spans="1:6" s="4" customFormat="1" ht="24.75" customHeight="1">
      <c r="A62" s="220">
        <v>852</v>
      </c>
      <c r="B62" s="220">
        <v>85213</v>
      </c>
      <c r="C62" s="226" t="s">
        <v>11</v>
      </c>
      <c r="D62" s="227" t="s">
        <v>188</v>
      </c>
      <c r="E62" s="228">
        <v>4791</v>
      </c>
      <c r="F62" s="228"/>
    </row>
    <row r="63" spans="1:6" s="4" customFormat="1" ht="19.5" customHeight="1">
      <c r="A63" s="226"/>
      <c r="B63" s="226"/>
      <c r="C63" s="221" t="s">
        <v>141</v>
      </c>
      <c r="D63" s="222" t="s">
        <v>218</v>
      </c>
      <c r="E63" s="231"/>
      <c r="F63" s="231">
        <v>4791</v>
      </c>
    </row>
    <row r="64" spans="1:6" s="39" customFormat="1" ht="42" customHeight="1">
      <c r="A64" s="235" t="s">
        <v>68</v>
      </c>
      <c r="B64" s="235"/>
      <c r="C64" s="235"/>
      <c r="D64" s="236" t="s">
        <v>219</v>
      </c>
      <c r="E64" s="237">
        <f>SUM(E62:E63)</f>
        <v>4791</v>
      </c>
      <c r="F64" s="237">
        <f>SUM(F62:F63)</f>
        <v>4791</v>
      </c>
    </row>
    <row r="65" spans="1:6" s="4" customFormat="1" ht="23.25" customHeight="1">
      <c r="A65" s="220">
        <v>852</v>
      </c>
      <c r="B65" s="220">
        <v>85214</v>
      </c>
      <c r="C65" s="226" t="s">
        <v>11</v>
      </c>
      <c r="D65" s="227" t="s">
        <v>188</v>
      </c>
      <c r="E65" s="228">
        <v>63067</v>
      </c>
      <c r="F65" s="228"/>
    </row>
    <row r="66" spans="1:6" s="4" customFormat="1" ht="19.5" customHeight="1">
      <c r="A66" s="226"/>
      <c r="B66" s="226"/>
      <c r="C66" s="221" t="s">
        <v>140</v>
      </c>
      <c r="D66" s="222" t="s">
        <v>215</v>
      </c>
      <c r="E66" s="231"/>
      <c r="F66" s="231">
        <v>63067</v>
      </c>
    </row>
    <row r="67" spans="1:6" s="39" customFormat="1" ht="31.5" customHeight="1">
      <c r="A67" s="238" t="s">
        <v>70</v>
      </c>
      <c r="B67" s="238"/>
      <c r="C67" s="238"/>
      <c r="D67" s="239" t="s">
        <v>220</v>
      </c>
      <c r="E67" s="240">
        <f>SUM(E65:E66)</f>
        <v>63067</v>
      </c>
      <c r="F67" s="240">
        <f>SUM(F65:F66)</f>
        <v>63067</v>
      </c>
    </row>
    <row r="68" spans="1:6" s="39" customFormat="1" ht="31.5" customHeight="1">
      <c r="A68" s="213" t="s">
        <v>66</v>
      </c>
      <c r="B68" s="213"/>
      <c r="C68" s="213"/>
      <c r="D68" s="241" t="s">
        <v>221</v>
      </c>
      <c r="E68" s="215">
        <f>SUM(E67,E64,E61)</f>
        <v>1625768</v>
      </c>
      <c r="F68" s="215">
        <f>SUM(F67,F64,F61)</f>
        <v>1625768</v>
      </c>
    </row>
    <row r="69" spans="1:6" s="4" customFormat="1" ht="22.5" customHeight="1">
      <c r="A69" s="242" t="s">
        <v>222</v>
      </c>
      <c r="B69" s="242"/>
      <c r="C69" s="242"/>
      <c r="D69" s="242"/>
      <c r="E69" s="212">
        <f>E10+E24+E37+E41+E45+E68</f>
        <v>1952986</v>
      </c>
      <c r="F69" s="212">
        <f>F10+F24+F37+F41+F45+F68</f>
        <v>1952986</v>
      </c>
    </row>
    <row r="71" ht="12.75">
      <c r="A71" s="243"/>
    </row>
  </sheetData>
  <mergeCells count="23">
    <mergeCell ref="A1:F1"/>
    <mergeCell ref="A2:A4"/>
    <mergeCell ref="B2:B4"/>
    <mergeCell ref="C2:C4"/>
    <mergeCell ref="D2:D4"/>
    <mergeCell ref="E2:E4"/>
    <mergeCell ref="F2:F4"/>
    <mergeCell ref="A9:C9"/>
    <mergeCell ref="A10:C10"/>
    <mergeCell ref="A23:C23"/>
    <mergeCell ref="A24:C24"/>
    <mergeCell ref="A27:C27"/>
    <mergeCell ref="A36:C36"/>
    <mergeCell ref="A37:C37"/>
    <mergeCell ref="A40:C40"/>
    <mergeCell ref="A41:C41"/>
    <mergeCell ref="A44:C44"/>
    <mergeCell ref="A45:C45"/>
    <mergeCell ref="A61:C61"/>
    <mergeCell ref="A64:C64"/>
    <mergeCell ref="A67:C67"/>
    <mergeCell ref="A68:C68"/>
    <mergeCell ref="A69:D69"/>
  </mergeCells>
  <printOptions horizontalCentered="1"/>
  <pageMargins left="0.5513888888888889" right="0.5513888888888889" top="1.0597222222222222" bottom="0.9840277777777777" header="0.5118055555555555" footer="0.5118055555555555"/>
  <pageSetup horizontalDpi="300" verticalDpi="300" orientation="portrait" paperSize="9"/>
  <headerFooter alignWithMargins="0">
    <oddHeader>&amp;R&amp;9Załącznik nr 3
do Zarządzenia Nr 75/2009 
 z dnia 12 listopada 2009 r.</oddHeader>
    <oddFooter>&amp;CStrona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8"/>
  <dimension ref="A1:I11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4.125" style="244" customWidth="1"/>
    <col min="2" max="2" width="6.00390625" style="244" customWidth="1"/>
    <col min="3" max="3" width="9.375" style="244" customWidth="1"/>
    <col min="4" max="4" width="43.25390625" style="0" customWidth="1"/>
    <col min="5" max="5" width="10.875" style="0" customWidth="1"/>
    <col min="7" max="7" width="11.00390625" style="0" customWidth="1"/>
  </cols>
  <sheetData>
    <row r="1" spans="1:9" ht="48.75" customHeight="1">
      <c r="A1" s="190" t="s">
        <v>223</v>
      </c>
      <c r="B1" s="190"/>
      <c r="C1" s="190"/>
      <c r="D1" s="190"/>
      <c r="E1" s="190"/>
      <c r="F1" s="190"/>
      <c r="G1" s="190"/>
      <c r="I1" t="s">
        <v>224</v>
      </c>
    </row>
    <row r="2" spans="4:5" ht="11.25" customHeight="1">
      <c r="D2" s="245"/>
      <c r="E2" s="245"/>
    </row>
    <row r="3" spans="1:7" s="4" customFormat="1" ht="30.75" customHeight="1">
      <c r="A3" s="193" t="s">
        <v>225</v>
      </c>
      <c r="B3" s="193" t="s">
        <v>182</v>
      </c>
      <c r="C3" s="193" t="s">
        <v>183</v>
      </c>
      <c r="D3" s="193" t="s">
        <v>226</v>
      </c>
      <c r="E3" s="193" t="s">
        <v>6</v>
      </c>
      <c r="F3" s="193" t="s">
        <v>227</v>
      </c>
      <c r="G3" s="193" t="s">
        <v>8</v>
      </c>
    </row>
    <row r="4" spans="1:7" s="247" customFormat="1" ht="7.5" customHeight="1">
      <c r="A4" s="196">
        <v>1</v>
      </c>
      <c r="B4" s="196">
        <v>2</v>
      </c>
      <c r="C4" s="196">
        <v>3</v>
      </c>
      <c r="D4" s="196">
        <v>4</v>
      </c>
      <c r="E4" s="196">
        <v>5</v>
      </c>
      <c r="F4" s="246"/>
      <c r="G4" s="246"/>
    </row>
    <row r="5" spans="1:7" s="4" customFormat="1" ht="47.25" customHeight="1">
      <c r="A5" s="248">
        <v>1</v>
      </c>
      <c r="B5" s="248">
        <v>801</v>
      </c>
      <c r="C5" s="248">
        <v>80104</v>
      </c>
      <c r="D5" s="249" t="s">
        <v>228</v>
      </c>
      <c r="E5" s="250">
        <v>80000</v>
      </c>
      <c r="F5" s="251"/>
      <c r="G5" s="251">
        <f>SUM(E5:F5)</f>
        <v>80000</v>
      </c>
    </row>
    <row r="6" spans="1:7" s="4" customFormat="1" ht="54.75" customHeight="1">
      <c r="A6" s="248">
        <v>2</v>
      </c>
      <c r="B6" s="248">
        <v>801</v>
      </c>
      <c r="C6" s="248">
        <v>80110</v>
      </c>
      <c r="D6" s="252" t="s">
        <v>229</v>
      </c>
      <c r="E6" s="250">
        <v>277393</v>
      </c>
      <c r="F6" s="251">
        <v>5443</v>
      </c>
      <c r="G6" s="251">
        <f>SUM(E6:F6)</f>
        <v>282836</v>
      </c>
    </row>
    <row r="7" spans="1:7" s="4" customFormat="1" ht="47.25" customHeight="1">
      <c r="A7" s="248">
        <v>3</v>
      </c>
      <c r="B7" s="248">
        <v>921</v>
      </c>
      <c r="C7" s="248">
        <v>92116</v>
      </c>
      <c r="D7" s="252" t="s">
        <v>230</v>
      </c>
      <c r="E7" s="250">
        <v>106000</v>
      </c>
      <c r="F7" s="251"/>
      <c r="G7" s="251">
        <f>SUM(E7:F7)</f>
        <v>106000</v>
      </c>
    </row>
    <row r="8" spans="1:7" s="4" customFormat="1" ht="47.25" customHeight="1">
      <c r="A8" s="248">
        <v>4</v>
      </c>
      <c r="B8" s="248">
        <v>926</v>
      </c>
      <c r="C8" s="248">
        <v>92695</v>
      </c>
      <c r="D8" s="252" t="s">
        <v>231</v>
      </c>
      <c r="E8" s="250">
        <v>35000</v>
      </c>
      <c r="F8" s="251"/>
      <c r="G8" s="251">
        <f>SUM(E8:F8)</f>
        <v>35000</v>
      </c>
    </row>
    <row r="9" spans="1:7" s="39" customFormat="1" ht="30" customHeight="1">
      <c r="A9" s="253" t="s">
        <v>222</v>
      </c>
      <c r="B9" s="253"/>
      <c r="C9" s="253"/>
      <c r="D9" s="253"/>
      <c r="E9" s="254">
        <f>SUM(E5:E8)</f>
        <v>498393</v>
      </c>
      <c r="F9" s="254">
        <f>SUM(F5:F8)</f>
        <v>5443</v>
      </c>
      <c r="G9" s="254">
        <f>SUM(G5:G8)</f>
        <v>503836</v>
      </c>
    </row>
    <row r="11" ht="12.75">
      <c r="A11" s="255"/>
    </row>
  </sheetData>
  <mergeCells count="2">
    <mergeCell ref="A1:G1"/>
    <mergeCell ref="A9:D9"/>
  </mergeCells>
  <printOptions horizontalCentered="1"/>
  <pageMargins left="0.39375" right="0.39375" top="1.2597222222222222" bottom="0.9840277777777777" header="0.5118055555555555" footer="0.5118055555555555"/>
  <pageSetup horizontalDpi="300" verticalDpi="300" orientation="portrait" paperSize="9" scale="95"/>
  <headerFooter alignWithMargins="0">
    <oddHeader>&amp;R&amp;9Załącznik nr 4
do Zarządzenia Nr 75/2009
z dnia 12 listopada 2009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4"/>
  <dimension ref="A1:M268"/>
  <sheetViews>
    <sheetView workbookViewId="0" topLeftCell="A135">
      <selection activeCell="B140" sqref="B140"/>
    </sheetView>
  </sheetViews>
  <sheetFormatPr defaultColWidth="9.00390625" defaultRowHeight="12.75"/>
  <cols>
    <col min="1" max="1" width="14.375" style="256" customWidth="1"/>
    <col min="2" max="2" width="27.375" style="257" customWidth="1"/>
    <col min="3" max="3" width="9.125" style="258" customWidth="1"/>
    <col min="4" max="4" width="9.125" style="259" customWidth="1"/>
    <col min="5" max="5" width="9.125" style="260" customWidth="1"/>
    <col min="6" max="16384" width="9.125" style="258" customWidth="1"/>
  </cols>
  <sheetData>
    <row r="1" ht="13.5" customHeight="1">
      <c r="A1" s="261"/>
    </row>
    <row r="2" ht="13.5" customHeight="1">
      <c r="A2" s="261" t="s">
        <v>232</v>
      </c>
    </row>
    <row r="3" spans="1:2" ht="12.75">
      <c r="A3" s="256" t="s">
        <v>233</v>
      </c>
      <c r="B3" s="257" t="s">
        <v>234</v>
      </c>
    </row>
    <row r="4" spans="1:13" ht="12.75">
      <c r="A4" s="256" t="s">
        <v>133</v>
      </c>
      <c r="B4" s="257" t="s">
        <v>235</v>
      </c>
      <c r="M4" s="259"/>
    </row>
    <row r="5" spans="1:13" ht="12.75">
      <c r="A5" s="256" t="s">
        <v>84</v>
      </c>
      <c r="B5" s="262" t="s">
        <v>236</v>
      </c>
      <c r="M5" s="259"/>
    </row>
    <row r="6" spans="1:13" ht="12.75">
      <c r="A6" s="261" t="s">
        <v>170</v>
      </c>
      <c r="B6" s="263" t="s">
        <v>237</v>
      </c>
      <c r="M6" s="259"/>
    </row>
    <row r="7" spans="1:13" ht="12.75">
      <c r="A7" s="261" t="s">
        <v>119</v>
      </c>
      <c r="B7" s="263" t="s">
        <v>238</v>
      </c>
      <c r="M7" s="259"/>
    </row>
    <row r="8" spans="1:13" ht="12.75">
      <c r="A8" s="256" t="s">
        <v>129</v>
      </c>
      <c r="B8" s="257" t="s">
        <v>239</v>
      </c>
      <c r="M8" s="259"/>
    </row>
    <row r="9" spans="1:13" ht="12.75">
      <c r="A9" s="256" t="s">
        <v>102</v>
      </c>
      <c r="B9" s="257" t="s">
        <v>207</v>
      </c>
      <c r="G9" s="256"/>
      <c r="M9" s="259"/>
    </row>
    <row r="10" spans="1:13" ht="12.75">
      <c r="A10" s="261" t="s">
        <v>140</v>
      </c>
      <c r="B10" s="257" t="s">
        <v>215</v>
      </c>
      <c r="G10" s="256"/>
      <c r="M10" s="259"/>
    </row>
    <row r="11" spans="1:13" ht="12.75">
      <c r="A11" s="261" t="s">
        <v>240</v>
      </c>
      <c r="B11" s="257" t="s">
        <v>215</v>
      </c>
      <c r="G11" s="256"/>
      <c r="M11" s="259"/>
    </row>
    <row r="12" spans="1:13" ht="12.75">
      <c r="A12" s="261" t="s">
        <v>144</v>
      </c>
      <c r="B12" s="257" t="s">
        <v>215</v>
      </c>
      <c r="G12" s="256"/>
      <c r="M12" s="259"/>
    </row>
    <row r="13" spans="1:13" ht="12.75">
      <c r="A13" s="256" t="s">
        <v>241</v>
      </c>
      <c r="B13" s="257" t="s">
        <v>242</v>
      </c>
      <c r="G13" s="256"/>
      <c r="M13" s="259"/>
    </row>
    <row r="14" spans="1:13" ht="12.75">
      <c r="A14" s="256" t="s">
        <v>172</v>
      </c>
      <c r="B14" s="257" t="s">
        <v>243</v>
      </c>
      <c r="G14" s="256"/>
      <c r="M14" s="259"/>
    </row>
    <row r="15" spans="1:13" s="266" customFormat="1" ht="12.75">
      <c r="A15" s="264" t="s">
        <v>98</v>
      </c>
      <c r="B15" s="265" t="s">
        <v>193</v>
      </c>
      <c r="G15" s="264"/>
      <c r="M15" s="259"/>
    </row>
    <row r="16" spans="1:13" s="266" customFormat="1" ht="12.75">
      <c r="A16" s="264" t="s">
        <v>145</v>
      </c>
      <c r="B16" s="265" t="s">
        <v>193</v>
      </c>
      <c r="G16" s="264"/>
      <c r="M16" s="259"/>
    </row>
    <row r="17" spans="1:13" s="266" customFormat="1" ht="12.75">
      <c r="A17" s="264" t="s">
        <v>146</v>
      </c>
      <c r="B17" s="265" t="s">
        <v>193</v>
      </c>
      <c r="G17" s="264"/>
      <c r="M17" s="259"/>
    </row>
    <row r="18" spans="1:13" s="266" customFormat="1" ht="24.75">
      <c r="A18" s="264" t="s">
        <v>99</v>
      </c>
      <c r="B18" s="265" t="s">
        <v>194</v>
      </c>
      <c r="G18" s="264"/>
      <c r="M18" s="259"/>
    </row>
    <row r="19" spans="1:13" s="266" customFormat="1" ht="24.75">
      <c r="A19" s="264" t="s">
        <v>125</v>
      </c>
      <c r="B19" s="265" t="s">
        <v>244</v>
      </c>
      <c r="G19" s="264"/>
      <c r="M19" s="259"/>
    </row>
    <row r="20" spans="1:13" s="266" customFormat="1" ht="24.75">
      <c r="A20" s="264" t="s">
        <v>103</v>
      </c>
      <c r="B20" s="265" t="s">
        <v>195</v>
      </c>
      <c r="G20" s="264"/>
      <c r="M20" s="259"/>
    </row>
    <row r="21" spans="1:13" s="266" customFormat="1" ht="24.75">
      <c r="A21" s="264" t="s">
        <v>147</v>
      </c>
      <c r="B21" s="265" t="s">
        <v>195</v>
      </c>
      <c r="G21" s="264"/>
      <c r="M21" s="259"/>
    </row>
    <row r="22" spans="1:13" s="266" customFormat="1" ht="24.75">
      <c r="A22" s="264" t="s">
        <v>148</v>
      </c>
      <c r="B22" s="265" t="s">
        <v>195</v>
      </c>
      <c r="G22" s="264"/>
      <c r="M22" s="259"/>
    </row>
    <row r="23" spans="1:13" s="266" customFormat="1" ht="12.75">
      <c r="A23" s="264" t="s">
        <v>104</v>
      </c>
      <c r="B23" s="265" t="s">
        <v>196</v>
      </c>
      <c r="G23" s="264"/>
      <c r="M23" s="264"/>
    </row>
    <row r="24" spans="1:13" s="266" customFormat="1" ht="12.75">
      <c r="A24" s="264" t="s">
        <v>149</v>
      </c>
      <c r="B24" s="265" t="s">
        <v>196</v>
      </c>
      <c r="G24" s="264"/>
      <c r="M24" s="264"/>
    </row>
    <row r="25" spans="1:13" s="266" customFormat="1" ht="12.75">
      <c r="A25" s="264" t="s">
        <v>150</v>
      </c>
      <c r="B25" s="265" t="s">
        <v>196</v>
      </c>
      <c r="G25" s="264"/>
      <c r="M25" s="264"/>
    </row>
    <row r="26" spans="1:13" s="266" customFormat="1" ht="24.75">
      <c r="A26" s="264" t="s">
        <v>141</v>
      </c>
      <c r="B26" s="265" t="s">
        <v>218</v>
      </c>
      <c r="G26" s="264"/>
      <c r="M26" s="259"/>
    </row>
    <row r="27" spans="1:13" s="266" customFormat="1" ht="12.75">
      <c r="A27" s="264" t="s">
        <v>105</v>
      </c>
      <c r="B27" s="265" t="s">
        <v>245</v>
      </c>
      <c r="G27" s="264"/>
      <c r="M27" s="259"/>
    </row>
    <row r="28" spans="1:13" s="266" customFormat="1" ht="12.75">
      <c r="A28" s="264" t="s">
        <v>106</v>
      </c>
      <c r="B28" s="265" t="s">
        <v>208</v>
      </c>
      <c r="G28" s="264"/>
      <c r="M28" s="259"/>
    </row>
    <row r="29" spans="1:13" s="266" customFormat="1" ht="12.75">
      <c r="A29" s="264" t="s">
        <v>151</v>
      </c>
      <c r="B29" s="265" t="s">
        <v>208</v>
      </c>
      <c r="G29" s="264"/>
      <c r="M29" s="259"/>
    </row>
    <row r="30" spans="1:13" s="266" customFormat="1" ht="12.75">
      <c r="A30" s="264" t="s">
        <v>152</v>
      </c>
      <c r="B30" s="265" t="s">
        <v>208</v>
      </c>
      <c r="G30" s="264"/>
      <c r="M30" s="259"/>
    </row>
    <row r="31" spans="1:13" s="266" customFormat="1" ht="12.75">
      <c r="A31" s="264" t="s">
        <v>136</v>
      </c>
      <c r="B31" s="265" t="s">
        <v>246</v>
      </c>
      <c r="G31" s="264"/>
      <c r="M31" s="259"/>
    </row>
    <row r="32" spans="1:13" s="266" customFormat="1" ht="12.75">
      <c r="A32" s="264" t="s">
        <v>91</v>
      </c>
      <c r="B32" s="267" t="s">
        <v>197</v>
      </c>
      <c r="G32" s="264"/>
      <c r="M32" s="259"/>
    </row>
    <row r="33" spans="1:13" s="266" customFormat="1" ht="12.75">
      <c r="A33" s="264" t="s">
        <v>153</v>
      </c>
      <c r="B33" s="267" t="s">
        <v>197</v>
      </c>
      <c r="G33" s="264"/>
      <c r="M33" s="259"/>
    </row>
    <row r="34" spans="1:13" s="266" customFormat="1" ht="12.75">
      <c r="A34" s="264" t="s">
        <v>154</v>
      </c>
      <c r="B34" s="267" t="s">
        <v>197</v>
      </c>
      <c r="G34" s="264"/>
      <c r="M34" s="259"/>
    </row>
    <row r="35" spans="1:13" s="266" customFormat="1" ht="24.75">
      <c r="A35" s="264" t="s">
        <v>169</v>
      </c>
      <c r="B35" s="267" t="s">
        <v>247</v>
      </c>
      <c r="G35" s="264"/>
      <c r="M35" s="259"/>
    </row>
    <row r="36" spans="1:13" s="266" customFormat="1" ht="12.75">
      <c r="A36" s="264" t="s">
        <v>130</v>
      </c>
      <c r="B36" s="267" t="s">
        <v>248</v>
      </c>
      <c r="G36" s="264"/>
      <c r="M36" s="259"/>
    </row>
    <row r="37" spans="1:13" s="266" customFormat="1" ht="12.75">
      <c r="A37" s="264" t="s">
        <v>121</v>
      </c>
      <c r="B37" s="265" t="s">
        <v>249</v>
      </c>
      <c r="G37" s="264"/>
      <c r="M37" s="259"/>
    </row>
    <row r="38" spans="1:13" s="266" customFormat="1" ht="12.75">
      <c r="A38" s="264" t="s">
        <v>155</v>
      </c>
      <c r="B38" s="265" t="s">
        <v>249</v>
      </c>
      <c r="G38" s="264"/>
      <c r="M38" s="259"/>
    </row>
    <row r="39" spans="1:13" s="266" customFormat="1" ht="12.75">
      <c r="A39" s="264" t="s">
        <v>156</v>
      </c>
      <c r="B39" s="265" t="s">
        <v>249</v>
      </c>
      <c r="G39" s="264"/>
      <c r="M39" s="259"/>
    </row>
    <row r="40" spans="1:13" s="266" customFormat="1" ht="12.75">
      <c r="A40" s="264" t="s">
        <v>94</v>
      </c>
      <c r="B40" s="265" t="s">
        <v>250</v>
      </c>
      <c r="G40" s="264"/>
      <c r="M40" s="259"/>
    </row>
    <row r="41" spans="1:13" s="266" customFormat="1" ht="12.75">
      <c r="A41" s="264" t="s">
        <v>107</v>
      </c>
      <c r="B41" s="265" t="s">
        <v>251</v>
      </c>
      <c r="G41" s="264"/>
      <c r="J41" s="264"/>
      <c r="M41" s="259"/>
    </row>
    <row r="42" spans="1:13" s="266" customFormat="1" ht="12.75">
      <c r="A42" s="264" t="s">
        <v>85</v>
      </c>
      <c r="B42" s="265" t="s">
        <v>189</v>
      </c>
      <c r="G42" s="264"/>
      <c r="J42" s="264"/>
      <c r="M42" s="259"/>
    </row>
    <row r="43" spans="1:13" s="266" customFormat="1" ht="12.75">
      <c r="A43" s="264" t="s">
        <v>157</v>
      </c>
      <c r="B43" s="265" t="s">
        <v>189</v>
      </c>
      <c r="G43" s="264"/>
      <c r="J43" s="264"/>
      <c r="M43" s="259"/>
    </row>
    <row r="44" spans="1:13" s="266" customFormat="1" ht="12.75">
      <c r="A44" s="264" t="s">
        <v>158</v>
      </c>
      <c r="B44" s="265" t="s">
        <v>189</v>
      </c>
      <c r="G44" s="264"/>
      <c r="J44" s="264"/>
      <c r="M44" s="259"/>
    </row>
    <row r="45" spans="1:13" s="266" customFormat="1" ht="12.75">
      <c r="A45" s="264" t="s">
        <v>134</v>
      </c>
      <c r="B45" s="265" t="s">
        <v>252</v>
      </c>
      <c r="G45" s="264"/>
      <c r="J45" s="264"/>
      <c r="M45" s="259"/>
    </row>
    <row r="46" spans="1:13" s="266" customFormat="1" ht="24.75">
      <c r="A46" s="264" t="s">
        <v>108</v>
      </c>
      <c r="B46" s="265" t="s">
        <v>253</v>
      </c>
      <c r="G46" s="264"/>
      <c r="J46" s="264"/>
      <c r="M46" s="259"/>
    </row>
    <row r="47" spans="1:13" s="266" customFormat="1" ht="24.75">
      <c r="A47" s="264" t="s">
        <v>159</v>
      </c>
      <c r="B47" s="265" t="s">
        <v>253</v>
      </c>
      <c r="G47" s="264"/>
      <c r="J47" s="264"/>
      <c r="M47" s="259"/>
    </row>
    <row r="48" spans="1:13" s="266" customFormat="1" ht="24.75">
      <c r="A48" s="264" t="s">
        <v>160</v>
      </c>
      <c r="B48" s="265" t="s">
        <v>253</v>
      </c>
      <c r="G48" s="264"/>
      <c r="J48" s="264"/>
      <c r="M48" s="259"/>
    </row>
    <row r="49" spans="1:13" s="266" customFormat="1" ht="36.75">
      <c r="A49" s="264" t="s">
        <v>254</v>
      </c>
      <c r="B49" s="265" t="s">
        <v>255</v>
      </c>
      <c r="G49" s="264"/>
      <c r="J49" s="264"/>
      <c r="M49" s="259"/>
    </row>
    <row r="50" spans="1:13" s="266" customFormat="1" ht="36.75">
      <c r="A50" s="264" t="s">
        <v>256</v>
      </c>
      <c r="B50" s="265" t="s">
        <v>255</v>
      </c>
      <c r="G50" s="264"/>
      <c r="J50" s="264"/>
      <c r="M50" s="259"/>
    </row>
    <row r="51" spans="1:13" s="266" customFormat="1" ht="36.75">
      <c r="A51" s="264" t="s">
        <v>257</v>
      </c>
      <c r="B51" s="265" t="s">
        <v>255</v>
      </c>
      <c r="G51" s="264"/>
      <c r="J51" s="264"/>
      <c r="M51" s="259"/>
    </row>
    <row r="52" spans="1:13" s="266" customFormat="1" ht="36.75">
      <c r="A52" s="264" t="s">
        <v>109</v>
      </c>
      <c r="B52" s="265" t="s">
        <v>198</v>
      </c>
      <c r="G52" s="264"/>
      <c r="J52" s="264"/>
      <c r="M52" s="259"/>
    </row>
    <row r="53" spans="1:13" s="266" customFormat="1" ht="36.75">
      <c r="A53" s="264" t="s">
        <v>161</v>
      </c>
      <c r="B53" s="265" t="s">
        <v>198</v>
      </c>
      <c r="G53" s="264"/>
      <c r="J53" s="264"/>
      <c r="M53" s="259"/>
    </row>
    <row r="54" spans="1:13" s="266" customFormat="1" ht="36.75">
      <c r="A54" s="264" t="s">
        <v>162</v>
      </c>
      <c r="B54" s="265" t="s">
        <v>198</v>
      </c>
      <c r="G54" s="264"/>
      <c r="J54" s="264"/>
      <c r="M54" s="259"/>
    </row>
    <row r="55" spans="1:13" s="266" customFormat="1" ht="36.75">
      <c r="A55" s="264" t="s">
        <v>258</v>
      </c>
      <c r="B55" s="265" t="s">
        <v>259</v>
      </c>
      <c r="G55" s="264"/>
      <c r="J55" s="264"/>
      <c r="M55" s="259"/>
    </row>
    <row r="56" spans="1:10" s="266" customFormat="1" ht="12.75">
      <c r="A56" s="264" t="s">
        <v>260</v>
      </c>
      <c r="B56" s="265" t="s">
        <v>261</v>
      </c>
      <c r="D56" s="259"/>
      <c r="E56" s="260"/>
      <c r="G56" s="264"/>
      <c r="J56" s="264"/>
    </row>
    <row r="57" spans="1:10" s="266" customFormat="1" ht="12.75">
      <c r="A57" s="264" t="s">
        <v>110</v>
      </c>
      <c r="B57" s="265" t="s">
        <v>199</v>
      </c>
      <c r="D57" s="259"/>
      <c r="E57" s="260"/>
      <c r="G57" s="264"/>
      <c r="J57" s="264"/>
    </row>
    <row r="58" spans="1:10" s="266" customFormat="1" ht="12.75">
      <c r="A58" s="264" t="s">
        <v>163</v>
      </c>
      <c r="B58" s="265" t="s">
        <v>199</v>
      </c>
      <c r="D58" s="259"/>
      <c r="E58" s="260"/>
      <c r="G58" s="264"/>
      <c r="J58" s="264"/>
    </row>
    <row r="59" spans="1:10" s="266" customFormat="1" ht="12.75">
      <c r="A59" s="264" t="s">
        <v>164</v>
      </c>
      <c r="B59" s="265" t="s">
        <v>199</v>
      </c>
      <c r="D59" s="259"/>
      <c r="E59" s="260"/>
      <c r="G59" s="264"/>
      <c r="J59" s="264"/>
    </row>
    <row r="60" spans="1:10" s="266" customFormat="1" ht="12.75">
      <c r="A60" s="264" t="s">
        <v>87</v>
      </c>
      <c r="B60" s="265" t="s">
        <v>190</v>
      </c>
      <c r="D60" s="259"/>
      <c r="E60" s="260"/>
      <c r="G60" s="264"/>
      <c r="J60" s="264"/>
    </row>
    <row r="61" spans="1:10" s="266" customFormat="1" ht="12.75">
      <c r="A61" s="264" t="s">
        <v>142</v>
      </c>
      <c r="B61" s="265" t="s">
        <v>200</v>
      </c>
      <c r="D61" s="259"/>
      <c r="E61" s="260"/>
      <c r="G61" s="264"/>
      <c r="J61" s="264"/>
    </row>
    <row r="62" spans="1:10" s="266" customFormat="1" ht="12.75">
      <c r="A62" s="264" t="s">
        <v>171</v>
      </c>
      <c r="B62" s="263" t="s">
        <v>262</v>
      </c>
      <c r="D62" s="259"/>
      <c r="E62" s="260"/>
      <c r="G62" s="264"/>
      <c r="J62" s="264"/>
    </row>
    <row r="63" spans="1:10" s="266" customFormat="1" ht="12.75">
      <c r="A63" s="264" t="s">
        <v>111</v>
      </c>
      <c r="B63" s="263" t="s">
        <v>216</v>
      </c>
      <c r="D63" s="259"/>
      <c r="E63" s="260"/>
      <c r="G63" s="264"/>
      <c r="J63" s="264"/>
    </row>
    <row r="64" spans="1:10" s="266" customFormat="1" ht="36.75">
      <c r="A64" s="264" t="s">
        <v>88</v>
      </c>
      <c r="B64" s="265" t="s">
        <v>201</v>
      </c>
      <c r="D64" s="259"/>
      <c r="E64" s="260"/>
      <c r="G64" s="264"/>
      <c r="J64" s="264"/>
    </row>
    <row r="65" spans="1:10" s="266" customFormat="1" ht="36.75">
      <c r="A65" s="264" t="s">
        <v>165</v>
      </c>
      <c r="B65" s="265" t="s">
        <v>201</v>
      </c>
      <c r="D65" s="259"/>
      <c r="E65" s="260"/>
      <c r="G65" s="264"/>
      <c r="J65" s="264"/>
    </row>
    <row r="66" spans="1:10" s="266" customFormat="1" ht="36.75">
      <c r="A66" s="264" t="s">
        <v>166</v>
      </c>
      <c r="B66" s="265" t="s">
        <v>201</v>
      </c>
      <c r="D66" s="259"/>
      <c r="E66" s="260"/>
      <c r="G66" s="264"/>
      <c r="J66" s="264"/>
    </row>
    <row r="67" spans="1:10" s="266" customFormat="1" ht="36.75">
      <c r="A67" s="264" t="s">
        <v>112</v>
      </c>
      <c r="B67" s="265" t="s">
        <v>202</v>
      </c>
      <c r="D67" s="259"/>
      <c r="E67" s="260"/>
      <c r="G67" s="264"/>
      <c r="J67" s="264"/>
    </row>
    <row r="68" spans="1:10" s="266" customFormat="1" ht="36.75">
      <c r="A68" s="264" t="s">
        <v>167</v>
      </c>
      <c r="B68" s="265" t="s">
        <v>202</v>
      </c>
      <c r="D68" s="259"/>
      <c r="E68" s="260"/>
      <c r="G68" s="264"/>
      <c r="J68" s="264"/>
    </row>
    <row r="69" spans="1:10" s="266" customFormat="1" ht="36.75">
      <c r="A69" s="264" t="s">
        <v>168</v>
      </c>
      <c r="B69" s="265" t="s">
        <v>202</v>
      </c>
      <c r="D69" s="259"/>
      <c r="E69" s="260"/>
      <c r="G69" s="264"/>
      <c r="J69" s="264"/>
    </row>
    <row r="70" spans="1:10" s="266" customFormat="1" ht="12.75">
      <c r="A70" s="264" t="s">
        <v>123</v>
      </c>
      <c r="B70" s="265" t="s">
        <v>263</v>
      </c>
      <c r="D70" s="259"/>
      <c r="E70" s="260"/>
      <c r="G70" s="264"/>
      <c r="J70" s="264"/>
    </row>
    <row r="71" spans="1:10" s="266" customFormat="1" ht="12.75">
      <c r="A71" s="264" t="s">
        <v>95</v>
      </c>
      <c r="B71" s="265" t="s">
        <v>264</v>
      </c>
      <c r="D71" s="259"/>
      <c r="E71" s="260"/>
      <c r="G71" s="264"/>
      <c r="J71" s="264"/>
    </row>
    <row r="72" spans="1:10" s="266" customFormat="1" ht="12.75">
      <c r="A72" s="264" t="s">
        <v>113</v>
      </c>
      <c r="B72" s="265" t="s">
        <v>265</v>
      </c>
      <c r="D72" s="259"/>
      <c r="E72" s="260"/>
      <c r="G72" s="264"/>
      <c r="J72" s="264"/>
    </row>
    <row r="73" spans="1:10" s="266" customFormat="1" ht="24.75">
      <c r="A73" s="264" t="s">
        <v>266</v>
      </c>
      <c r="B73" s="265" t="s">
        <v>267</v>
      </c>
      <c r="D73" s="259"/>
      <c r="E73" s="260"/>
      <c r="G73" s="264"/>
      <c r="J73" s="264"/>
    </row>
    <row r="74" spans="1:10" s="266" customFormat="1" ht="36.75">
      <c r="A74" s="264" t="s">
        <v>268</v>
      </c>
      <c r="B74" s="265" t="s">
        <v>269</v>
      </c>
      <c r="D74" s="259"/>
      <c r="E74" s="260"/>
      <c r="G74" s="264"/>
      <c r="J74" s="264"/>
    </row>
    <row r="75" spans="1:10" s="266" customFormat="1" ht="72.75">
      <c r="A75" s="264" t="s">
        <v>270</v>
      </c>
      <c r="B75" s="265" t="s">
        <v>271</v>
      </c>
      <c r="D75" s="259"/>
      <c r="E75" s="260"/>
      <c r="G75" s="264"/>
      <c r="J75" s="264"/>
    </row>
    <row r="76" spans="1:10" s="266" customFormat="1" ht="24.75">
      <c r="A76" s="264" t="s">
        <v>128</v>
      </c>
      <c r="B76" s="265" t="s">
        <v>272</v>
      </c>
      <c r="D76" s="259"/>
      <c r="E76" s="260"/>
      <c r="G76" s="264"/>
      <c r="J76" s="264"/>
    </row>
    <row r="77" spans="7:10" ht="12.75">
      <c r="G77" s="256"/>
      <c r="J77" s="256"/>
    </row>
    <row r="78" spans="7:10" ht="12.75">
      <c r="G78" s="256"/>
      <c r="J78" s="256"/>
    </row>
    <row r="79" spans="7:10" ht="12.75">
      <c r="G79" s="256"/>
      <c r="J79" s="256"/>
    </row>
    <row r="80" ht="12.75">
      <c r="J80" s="256"/>
    </row>
    <row r="81" spans="1:2" ht="12.75">
      <c r="A81" s="256" t="s">
        <v>49</v>
      </c>
      <c r="B81" s="257" t="s">
        <v>273</v>
      </c>
    </row>
    <row r="82" spans="1:2" ht="12.75">
      <c r="A82" s="256" t="s">
        <v>50</v>
      </c>
      <c r="B82" s="257" t="s">
        <v>274</v>
      </c>
    </row>
    <row r="83" spans="1:2" ht="12.75">
      <c r="A83" s="259" t="s">
        <v>36</v>
      </c>
      <c r="B83" s="268" t="s">
        <v>275</v>
      </c>
    </row>
    <row r="84" spans="1:2" ht="12.75">
      <c r="A84" s="259" t="s">
        <v>37</v>
      </c>
      <c r="B84" s="268" t="s">
        <v>276</v>
      </c>
    </row>
    <row r="85" spans="1:2" ht="12.75">
      <c r="A85" s="259" t="s">
        <v>38</v>
      </c>
      <c r="B85" s="268" t="s">
        <v>277</v>
      </c>
    </row>
    <row r="86" spans="1:2" ht="12.75">
      <c r="A86" s="259" t="s">
        <v>41</v>
      </c>
      <c r="B86" s="268" t="s">
        <v>278</v>
      </c>
    </row>
    <row r="87" spans="1:2" ht="12.75">
      <c r="A87" s="259" t="s">
        <v>33</v>
      </c>
      <c r="B87" s="268" t="s">
        <v>279</v>
      </c>
    </row>
    <row r="88" spans="1:2" ht="12.75">
      <c r="A88" s="259" t="s">
        <v>42</v>
      </c>
      <c r="B88" s="268" t="s">
        <v>280</v>
      </c>
    </row>
    <row r="89" spans="1:2" ht="12.75">
      <c r="A89" s="264" t="s">
        <v>281</v>
      </c>
      <c r="B89" s="268" t="s">
        <v>282</v>
      </c>
    </row>
    <row r="90" spans="1:2" ht="12.75">
      <c r="A90" s="264" t="s">
        <v>79</v>
      </c>
      <c r="B90" s="268" t="s">
        <v>283</v>
      </c>
    </row>
    <row r="91" spans="1:2" ht="12.75">
      <c r="A91" s="264" t="s">
        <v>46</v>
      </c>
      <c r="B91" s="268" t="s">
        <v>284</v>
      </c>
    </row>
    <row r="92" spans="1:2" ht="12.75">
      <c r="A92" s="264" t="s">
        <v>44</v>
      </c>
      <c r="B92" s="268" t="s">
        <v>285</v>
      </c>
    </row>
    <row r="93" spans="1:2" ht="12.75">
      <c r="A93" s="264" t="s">
        <v>20</v>
      </c>
      <c r="B93" s="269" t="s">
        <v>286</v>
      </c>
    </row>
    <row r="94" spans="1:2" ht="12.75">
      <c r="A94" s="264" t="s">
        <v>43</v>
      </c>
      <c r="B94" s="268" t="s">
        <v>287</v>
      </c>
    </row>
    <row r="95" spans="1:2" ht="12.75">
      <c r="A95" s="264" t="s">
        <v>65</v>
      </c>
      <c r="B95" s="268" t="s">
        <v>288</v>
      </c>
    </row>
    <row r="96" spans="1:2" ht="12.75">
      <c r="A96" s="264" t="s">
        <v>47</v>
      </c>
      <c r="B96" s="268" t="s">
        <v>289</v>
      </c>
    </row>
    <row r="97" spans="1:2" ht="12.75">
      <c r="A97" s="264" t="s">
        <v>39</v>
      </c>
      <c r="B97" s="268" t="s">
        <v>290</v>
      </c>
    </row>
    <row r="98" spans="1:2" ht="12.75">
      <c r="A98" s="264" t="s">
        <v>291</v>
      </c>
      <c r="B98" s="263" t="s">
        <v>292</v>
      </c>
    </row>
    <row r="99" spans="1:2" ht="12.75">
      <c r="A99" s="264" t="s">
        <v>12</v>
      </c>
      <c r="B99" s="268" t="s">
        <v>293</v>
      </c>
    </row>
    <row r="100" spans="1:2" ht="12.75">
      <c r="A100" s="264" t="s">
        <v>21</v>
      </c>
      <c r="B100" s="268" t="s">
        <v>294</v>
      </c>
    </row>
    <row r="101" spans="1:2" ht="12.75">
      <c r="A101" s="264" t="s">
        <v>22</v>
      </c>
      <c r="B101" s="268" t="s">
        <v>295</v>
      </c>
    </row>
    <row r="102" spans="1:2" ht="12.75">
      <c r="A102" s="264" t="s">
        <v>34</v>
      </c>
      <c r="B102" s="268" t="s">
        <v>296</v>
      </c>
    </row>
    <row r="103" spans="1:2" ht="12.75">
      <c r="A103" s="264" t="s">
        <v>23</v>
      </c>
      <c r="B103" s="268" t="s">
        <v>297</v>
      </c>
    </row>
    <row r="104" spans="1:2" ht="12.75">
      <c r="A104" s="264" t="s">
        <v>13</v>
      </c>
      <c r="B104" s="268" t="s">
        <v>298</v>
      </c>
    </row>
    <row r="105" spans="1:2" ht="12.75">
      <c r="A105" s="264" t="s">
        <v>28</v>
      </c>
      <c r="B105" s="268" t="s">
        <v>299</v>
      </c>
    </row>
    <row r="106" spans="1:2" ht="12.75">
      <c r="A106" s="261" t="s">
        <v>72</v>
      </c>
      <c r="B106" s="257" t="s">
        <v>300</v>
      </c>
    </row>
    <row r="107" spans="1:2" ht="12.75">
      <c r="A107" s="261" t="s">
        <v>73</v>
      </c>
      <c r="B107" s="257" t="s">
        <v>300</v>
      </c>
    </row>
    <row r="108" spans="1:2" ht="12.75">
      <c r="A108" s="264" t="s">
        <v>11</v>
      </c>
      <c r="B108" s="268" t="s">
        <v>188</v>
      </c>
    </row>
    <row r="109" spans="1:2" ht="12.75">
      <c r="A109" s="264" t="s">
        <v>59</v>
      </c>
      <c r="B109" s="268" t="s">
        <v>301</v>
      </c>
    </row>
    <row r="110" spans="1:2" ht="12.75">
      <c r="A110" s="264" t="s">
        <v>26</v>
      </c>
      <c r="B110" s="268" t="s">
        <v>302</v>
      </c>
    </row>
    <row r="111" spans="1:2" ht="12.75">
      <c r="A111" s="264" t="s">
        <v>61</v>
      </c>
      <c r="B111" s="268" t="s">
        <v>303</v>
      </c>
    </row>
    <row r="112" spans="1:2" ht="12.75">
      <c r="A112" s="264" t="s">
        <v>116</v>
      </c>
      <c r="B112" s="268" t="s">
        <v>304</v>
      </c>
    </row>
    <row r="113" spans="1:2" ht="12.75">
      <c r="A113" s="264" t="s">
        <v>55</v>
      </c>
      <c r="B113" s="268" t="s">
        <v>305</v>
      </c>
    </row>
    <row r="114" spans="1:2" ht="12.75">
      <c r="A114" s="264" t="s">
        <v>53</v>
      </c>
      <c r="B114" s="268" t="s">
        <v>306</v>
      </c>
    </row>
    <row r="115" spans="1:2" ht="12.75">
      <c r="A115" s="264" t="s">
        <v>16</v>
      </c>
      <c r="B115" s="268" t="s">
        <v>307</v>
      </c>
    </row>
    <row r="116" spans="1:2" ht="12.75">
      <c r="A116" s="264" t="s">
        <v>308</v>
      </c>
      <c r="B116" s="268" t="s">
        <v>309</v>
      </c>
    </row>
    <row r="117" spans="1:2" ht="12.75">
      <c r="A117" s="264" t="s">
        <v>93</v>
      </c>
      <c r="B117" s="268" t="s">
        <v>310</v>
      </c>
    </row>
    <row r="118" spans="1:2" ht="24.75">
      <c r="A118" s="264" t="s">
        <v>17</v>
      </c>
      <c r="B118" s="270" t="s">
        <v>311</v>
      </c>
    </row>
    <row r="119" spans="1:2" ht="12.75">
      <c r="A119" s="264" t="s">
        <v>312</v>
      </c>
      <c r="B119" s="268" t="s">
        <v>313</v>
      </c>
    </row>
    <row r="120" spans="1:2" ht="12.75">
      <c r="A120" s="256" t="s">
        <v>314</v>
      </c>
      <c r="B120" s="271" t="s">
        <v>315</v>
      </c>
    </row>
    <row r="121" spans="1:2" ht="12.75">
      <c r="A121" s="256" t="s">
        <v>96</v>
      </c>
      <c r="B121" s="271" t="s">
        <v>316</v>
      </c>
    </row>
    <row r="125" spans="1:2" ht="12.75">
      <c r="A125" s="256" t="s">
        <v>9</v>
      </c>
      <c r="B125" s="257" t="s">
        <v>192</v>
      </c>
    </row>
    <row r="126" spans="1:2" ht="12.75">
      <c r="A126" s="256" t="s">
        <v>89</v>
      </c>
      <c r="B126" s="257" t="s">
        <v>317</v>
      </c>
    </row>
    <row r="127" spans="1:2" ht="12.75">
      <c r="A127" s="256" t="s">
        <v>14</v>
      </c>
      <c r="B127" s="257" t="s">
        <v>318</v>
      </c>
    </row>
    <row r="128" spans="1:2" ht="12.75">
      <c r="A128" s="261" t="s">
        <v>319</v>
      </c>
      <c r="B128" s="257" t="s">
        <v>320</v>
      </c>
    </row>
    <row r="129" spans="1:2" ht="12.75">
      <c r="A129" s="256" t="s">
        <v>18</v>
      </c>
      <c r="B129" s="257" t="s">
        <v>321</v>
      </c>
    </row>
    <row r="130" spans="1:2" ht="12.75">
      <c r="A130" s="256" t="s">
        <v>24</v>
      </c>
      <c r="B130" s="257" t="s">
        <v>204</v>
      </c>
    </row>
    <row r="131" spans="1:2" ht="12.75">
      <c r="A131" s="256" t="s">
        <v>29</v>
      </c>
      <c r="B131" s="257" t="s">
        <v>210</v>
      </c>
    </row>
    <row r="132" spans="1:2" ht="12.75">
      <c r="A132" s="256" t="s">
        <v>117</v>
      </c>
      <c r="B132" s="257" t="s">
        <v>213</v>
      </c>
    </row>
    <row r="133" spans="1:2" ht="12.75">
      <c r="A133" s="256" t="s">
        <v>31</v>
      </c>
      <c r="B133" s="257" t="s">
        <v>322</v>
      </c>
    </row>
    <row r="134" spans="1:2" ht="12.75">
      <c r="A134" s="256" t="s">
        <v>126</v>
      </c>
      <c r="B134" s="257" t="s">
        <v>323</v>
      </c>
    </row>
    <row r="135" spans="1:2" ht="12.75">
      <c r="A135" s="256" t="s">
        <v>51</v>
      </c>
      <c r="B135" s="257" t="s">
        <v>324</v>
      </c>
    </row>
    <row r="136" spans="1:2" ht="12.75">
      <c r="A136" s="256" t="s">
        <v>57</v>
      </c>
      <c r="B136" s="257" t="s">
        <v>325</v>
      </c>
    </row>
    <row r="137" spans="1:2" ht="12.75">
      <c r="A137" s="256" t="s">
        <v>62</v>
      </c>
      <c r="B137" s="257" t="s">
        <v>214</v>
      </c>
    </row>
    <row r="138" spans="1:2" ht="12.75">
      <c r="A138" s="256" t="s">
        <v>66</v>
      </c>
      <c r="B138" s="257" t="s">
        <v>221</v>
      </c>
    </row>
    <row r="139" spans="1:2" ht="12.75">
      <c r="A139" s="261" t="s">
        <v>326</v>
      </c>
      <c r="B139" s="257" t="s">
        <v>327</v>
      </c>
    </row>
    <row r="140" spans="1:2" ht="12.75">
      <c r="A140" s="256" t="s">
        <v>74</v>
      </c>
      <c r="B140" s="257" t="s">
        <v>328</v>
      </c>
    </row>
    <row r="141" spans="1:2" ht="12.75">
      <c r="A141" s="256" t="s">
        <v>76</v>
      </c>
      <c r="B141" s="257" t="s">
        <v>329</v>
      </c>
    </row>
    <row r="142" spans="1:2" ht="12.75">
      <c r="A142" s="256" t="s">
        <v>175</v>
      </c>
      <c r="B142" s="257" t="s">
        <v>330</v>
      </c>
    </row>
    <row r="143" spans="1:2" ht="12.75">
      <c r="A143" s="256" t="s">
        <v>177</v>
      </c>
      <c r="B143" s="257" t="s">
        <v>331</v>
      </c>
    </row>
    <row r="146" spans="1:2" ht="12.75">
      <c r="A146" s="256" t="s">
        <v>332</v>
      </c>
      <c r="B146" s="272" t="s">
        <v>191</v>
      </c>
    </row>
    <row r="147" spans="1:2" ht="12.75">
      <c r="A147" s="256" t="s">
        <v>333</v>
      </c>
      <c r="B147" s="272" t="s">
        <v>191</v>
      </c>
    </row>
    <row r="148" spans="1:2" ht="12.75">
      <c r="A148" s="256" t="s">
        <v>334</v>
      </c>
      <c r="B148" s="272" t="s">
        <v>335</v>
      </c>
    </row>
    <row r="149" spans="1:2" ht="12.75">
      <c r="A149" s="256" t="s">
        <v>336</v>
      </c>
      <c r="B149" s="272" t="s">
        <v>191</v>
      </c>
    </row>
    <row r="150" spans="1:2" ht="12.75">
      <c r="A150" s="256" t="s">
        <v>337</v>
      </c>
      <c r="B150" s="272" t="s">
        <v>338</v>
      </c>
    </row>
    <row r="151" spans="1:2" ht="12.75">
      <c r="A151" s="256" t="s">
        <v>339</v>
      </c>
      <c r="B151" s="272" t="s">
        <v>203</v>
      </c>
    </row>
    <row r="152" spans="1:2" ht="12.75">
      <c r="A152" s="256" t="s">
        <v>340</v>
      </c>
      <c r="B152" s="272" t="s">
        <v>341</v>
      </c>
    </row>
    <row r="153" spans="1:2" ht="12.75">
      <c r="A153" s="261" t="s">
        <v>342</v>
      </c>
      <c r="B153" s="272" t="s">
        <v>343</v>
      </c>
    </row>
    <row r="154" spans="1:2" ht="12.75">
      <c r="A154" s="256" t="s">
        <v>344</v>
      </c>
      <c r="B154" s="272" t="s">
        <v>206</v>
      </c>
    </row>
    <row r="155" spans="1:2" ht="12.75">
      <c r="A155" s="256" t="s">
        <v>345</v>
      </c>
      <c r="B155" s="272" t="s">
        <v>346</v>
      </c>
    </row>
    <row r="156" spans="1:2" ht="12.75">
      <c r="A156" s="256" t="s">
        <v>347</v>
      </c>
      <c r="B156" s="272" t="s">
        <v>348</v>
      </c>
    </row>
    <row r="157" spans="1:2" ht="12.75">
      <c r="A157" s="261" t="s">
        <v>349</v>
      </c>
      <c r="B157" s="273" t="s">
        <v>350</v>
      </c>
    </row>
    <row r="158" spans="1:2" ht="12.75">
      <c r="A158" s="256" t="s">
        <v>351</v>
      </c>
      <c r="B158" s="272" t="s">
        <v>352</v>
      </c>
    </row>
    <row r="159" spans="1:2" ht="12.75">
      <c r="A159" s="256" t="s">
        <v>353</v>
      </c>
      <c r="B159" s="272" t="s">
        <v>212</v>
      </c>
    </row>
    <row r="160" spans="1:2" ht="12.75">
      <c r="A160" s="256" t="s">
        <v>354</v>
      </c>
      <c r="B160" s="272" t="s">
        <v>355</v>
      </c>
    </row>
    <row r="161" spans="1:2" ht="12.75">
      <c r="A161" s="256" t="s">
        <v>356</v>
      </c>
      <c r="B161" s="272" t="s">
        <v>357</v>
      </c>
    </row>
    <row r="162" spans="1:2" ht="12.75">
      <c r="A162" s="256" t="s">
        <v>358</v>
      </c>
      <c r="B162" s="272" t="s">
        <v>359</v>
      </c>
    </row>
    <row r="163" spans="1:2" ht="12.75">
      <c r="A163" s="256" t="s">
        <v>360</v>
      </c>
      <c r="B163" s="272" t="s">
        <v>361</v>
      </c>
    </row>
    <row r="164" spans="1:2" ht="12.75">
      <c r="A164" s="256" t="s">
        <v>362</v>
      </c>
      <c r="B164" s="272" t="s">
        <v>363</v>
      </c>
    </row>
    <row r="165" spans="1:2" ht="12.75">
      <c r="A165" s="256" t="s">
        <v>364</v>
      </c>
      <c r="B165" s="272" t="s">
        <v>365</v>
      </c>
    </row>
    <row r="166" spans="1:2" ht="12.75">
      <c r="A166" s="256" t="s">
        <v>366</v>
      </c>
      <c r="B166" s="272" t="s">
        <v>367</v>
      </c>
    </row>
    <row r="167" spans="1:2" ht="12.75">
      <c r="A167" s="256" t="s">
        <v>368</v>
      </c>
      <c r="B167" s="272" t="s">
        <v>369</v>
      </c>
    </row>
    <row r="168" spans="1:2" ht="12.75">
      <c r="A168" s="256" t="s">
        <v>370</v>
      </c>
      <c r="B168" s="272" t="s">
        <v>371</v>
      </c>
    </row>
    <row r="169" spans="1:2" ht="12.75">
      <c r="A169" s="256" t="s">
        <v>372</v>
      </c>
      <c r="B169" s="272" t="s">
        <v>373</v>
      </c>
    </row>
    <row r="170" spans="1:2" ht="12.75">
      <c r="A170" s="256" t="s">
        <v>374</v>
      </c>
      <c r="B170" s="272" t="s">
        <v>375</v>
      </c>
    </row>
    <row r="171" spans="1:2" ht="12.75">
      <c r="A171" s="256" t="s">
        <v>376</v>
      </c>
      <c r="B171" s="272" t="s">
        <v>377</v>
      </c>
    </row>
    <row r="172" spans="1:2" ht="12.75">
      <c r="A172" s="256" t="s">
        <v>378</v>
      </c>
      <c r="B172" s="272" t="s">
        <v>379</v>
      </c>
    </row>
    <row r="173" spans="1:2" ht="12.75">
      <c r="A173" s="256" t="s">
        <v>380</v>
      </c>
      <c r="B173" s="272" t="s">
        <v>381</v>
      </c>
    </row>
    <row r="174" spans="1:2" ht="12.75">
      <c r="A174" s="256" t="s">
        <v>382</v>
      </c>
      <c r="B174" s="272" t="s">
        <v>383</v>
      </c>
    </row>
    <row r="175" spans="1:2" ht="12.75">
      <c r="A175" s="256" t="s">
        <v>384</v>
      </c>
      <c r="B175" s="272" t="s">
        <v>385</v>
      </c>
    </row>
    <row r="176" spans="1:2" ht="12.75">
      <c r="A176" s="256" t="s">
        <v>386</v>
      </c>
      <c r="B176" s="272" t="s">
        <v>387</v>
      </c>
    </row>
    <row r="177" spans="1:2" ht="12.75">
      <c r="A177" s="256" t="s">
        <v>388</v>
      </c>
      <c r="B177" s="272" t="s">
        <v>389</v>
      </c>
    </row>
    <row r="178" spans="1:2" ht="12.75">
      <c r="A178" s="256" t="s">
        <v>390</v>
      </c>
      <c r="B178" s="272" t="s">
        <v>391</v>
      </c>
    </row>
    <row r="179" spans="1:2" ht="12.75">
      <c r="A179" s="256" t="s">
        <v>392</v>
      </c>
      <c r="B179" s="272" t="s">
        <v>191</v>
      </c>
    </row>
    <row r="180" spans="1:2" ht="12.75">
      <c r="A180" s="256" t="s">
        <v>393</v>
      </c>
      <c r="B180" s="272" t="s">
        <v>394</v>
      </c>
    </row>
    <row r="181" spans="1:2" ht="12.75">
      <c r="A181" s="256" t="s">
        <v>395</v>
      </c>
      <c r="B181" s="272" t="s">
        <v>191</v>
      </c>
    </row>
    <row r="182" spans="1:2" ht="12.75">
      <c r="A182" s="256" t="s">
        <v>396</v>
      </c>
      <c r="B182" s="272" t="s">
        <v>217</v>
      </c>
    </row>
    <row r="183" spans="1:2" ht="12.75">
      <c r="A183" s="256" t="s">
        <v>397</v>
      </c>
      <c r="B183" s="272" t="s">
        <v>219</v>
      </c>
    </row>
    <row r="184" spans="1:2" ht="12.75">
      <c r="A184" s="256" t="s">
        <v>398</v>
      </c>
      <c r="B184" s="272" t="s">
        <v>220</v>
      </c>
    </row>
    <row r="185" spans="1:2" ht="12.75">
      <c r="A185" s="256" t="s">
        <v>399</v>
      </c>
      <c r="B185" s="272" t="s">
        <v>400</v>
      </c>
    </row>
    <row r="186" spans="1:2" ht="12.75">
      <c r="A186" s="256" t="s">
        <v>401</v>
      </c>
      <c r="B186" s="272" t="s">
        <v>402</v>
      </c>
    </row>
    <row r="187" spans="1:2" ht="12.75">
      <c r="A187" s="256" t="s">
        <v>403</v>
      </c>
      <c r="B187" s="272" t="s">
        <v>343</v>
      </c>
    </row>
    <row r="188" spans="1:2" ht="12.75">
      <c r="A188" s="256" t="s">
        <v>404</v>
      </c>
      <c r="B188" s="272" t="s">
        <v>191</v>
      </c>
    </row>
    <row r="189" spans="1:2" ht="12.75">
      <c r="A189" s="256" t="s">
        <v>405</v>
      </c>
      <c r="B189" s="272" t="s">
        <v>406</v>
      </c>
    </row>
    <row r="190" spans="1:2" ht="12.75">
      <c r="A190" s="256" t="s">
        <v>407</v>
      </c>
      <c r="B190" s="272" t="s">
        <v>408</v>
      </c>
    </row>
    <row r="191" spans="1:2" ht="12.75">
      <c r="A191" s="256" t="s">
        <v>409</v>
      </c>
      <c r="B191" s="272" t="s">
        <v>410</v>
      </c>
    </row>
    <row r="192" spans="1:2" ht="12.75">
      <c r="A192" s="256" t="s">
        <v>411</v>
      </c>
      <c r="B192" s="272" t="s">
        <v>412</v>
      </c>
    </row>
    <row r="193" spans="1:2" ht="12.75">
      <c r="A193" s="256" t="s">
        <v>413</v>
      </c>
      <c r="B193" s="272" t="s">
        <v>414</v>
      </c>
    </row>
    <row r="194" spans="1:2" ht="12.75">
      <c r="A194" s="256" t="s">
        <v>415</v>
      </c>
      <c r="B194" s="272" t="s">
        <v>191</v>
      </c>
    </row>
    <row r="195" spans="1:2" ht="12.75">
      <c r="A195" s="256" t="s">
        <v>416</v>
      </c>
      <c r="B195" s="272" t="s">
        <v>417</v>
      </c>
    </row>
    <row r="196" spans="1:2" ht="12.75">
      <c r="A196" s="256" t="s">
        <v>418</v>
      </c>
      <c r="B196" s="272" t="s">
        <v>419</v>
      </c>
    </row>
    <row r="197" spans="1:2" ht="12.75">
      <c r="A197" s="256" t="s">
        <v>420</v>
      </c>
      <c r="B197" s="272" t="s">
        <v>421</v>
      </c>
    </row>
    <row r="198" spans="1:2" ht="12.75">
      <c r="A198" s="256" t="s">
        <v>422</v>
      </c>
      <c r="B198" s="272" t="s">
        <v>191</v>
      </c>
    </row>
    <row r="199" spans="1:2" ht="12.75">
      <c r="A199" s="256" t="s">
        <v>423</v>
      </c>
      <c r="B199" s="272" t="s">
        <v>191</v>
      </c>
    </row>
    <row r="201" spans="1:2" ht="12.75">
      <c r="A201" s="261" t="s">
        <v>83</v>
      </c>
      <c r="B201" s="273" t="s">
        <v>424</v>
      </c>
    </row>
    <row r="202" spans="1:2" ht="12.75">
      <c r="A202" s="261" t="s">
        <v>10</v>
      </c>
      <c r="B202" s="272" t="s">
        <v>191</v>
      </c>
    </row>
    <row r="203" spans="1:2" ht="12.75">
      <c r="A203" s="261" t="s">
        <v>90</v>
      </c>
      <c r="B203" s="272" t="s">
        <v>425</v>
      </c>
    </row>
    <row r="204" spans="1:2" ht="12.75">
      <c r="A204" s="261" t="s">
        <v>426</v>
      </c>
      <c r="B204" s="272" t="s">
        <v>191</v>
      </c>
    </row>
    <row r="205" spans="1:2" ht="12.75">
      <c r="A205" s="261" t="s">
        <v>92</v>
      </c>
      <c r="B205" s="272" t="s">
        <v>427</v>
      </c>
    </row>
    <row r="206" spans="1:2" ht="12.75">
      <c r="A206" s="261" t="s">
        <v>15</v>
      </c>
      <c r="B206" s="272" t="s">
        <v>335</v>
      </c>
    </row>
    <row r="207" spans="1:2" ht="12.75">
      <c r="A207" s="261" t="s">
        <v>97</v>
      </c>
      <c r="B207" s="272" t="s">
        <v>191</v>
      </c>
    </row>
    <row r="208" spans="1:2" ht="12.75">
      <c r="A208" s="261" t="s">
        <v>428</v>
      </c>
      <c r="B208" s="272" t="s">
        <v>191</v>
      </c>
    </row>
    <row r="209" spans="1:2" ht="12.75">
      <c r="A209" s="256" t="s">
        <v>19</v>
      </c>
      <c r="B209" s="272" t="s">
        <v>338</v>
      </c>
    </row>
    <row r="210" spans="1:2" ht="12.75">
      <c r="A210" s="256" t="s">
        <v>25</v>
      </c>
      <c r="B210" s="272" t="s">
        <v>203</v>
      </c>
    </row>
    <row r="211" spans="1:2" ht="12.75">
      <c r="A211" s="261" t="s">
        <v>100</v>
      </c>
      <c r="B211" s="272" t="s">
        <v>429</v>
      </c>
    </row>
    <row r="212" spans="1:2" ht="12.75">
      <c r="A212" s="261" t="s">
        <v>101</v>
      </c>
      <c r="B212" s="272" t="s">
        <v>430</v>
      </c>
    </row>
    <row r="213" spans="1:2" ht="12.75">
      <c r="A213" s="256" t="s">
        <v>27</v>
      </c>
      <c r="B213" s="272" t="s">
        <v>341</v>
      </c>
    </row>
    <row r="214" spans="1:2" ht="12.75">
      <c r="A214" s="261" t="s">
        <v>114</v>
      </c>
      <c r="B214" s="272" t="s">
        <v>431</v>
      </c>
    </row>
    <row r="215" spans="1:2" ht="12.75">
      <c r="A215" s="261" t="s">
        <v>115</v>
      </c>
      <c r="B215" s="272" t="s">
        <v>343</v>
      </c>
    </row>
    <row r="216" spans="1:2" ht="12.75">
      <c r="A216" s="261" t="s">
        <v>432</v>
      </c>
      <c r="B216" s="272" t="s">
        <v>191</v>
      </c>
    </row>
    <row r="217" spans="1:2" ht="12.75">
      <c r="A217" s="256" t="s">
        <v>205</v>
      </c>
      <c r="B217" s="272" t="s">
        <v>206</v>
      </c>
    </row>
    <row r="218" spans="1:2" ht="12.75">
      <c r="A218" s="256" t="s">
        <v>433</v>
      </c>
      <c r="B218" s="272" t="s">
        <v>346</v>
      </c>
    </row>
    <row r="219" spans="1:2" ht="12.75">
      <c r="A219" s="256" t="s">
        <v>434</v>
      </c>
      <c r="B219" s="272" t="s">
        <v>348</v>
      </c>
    </row>
    <row r="220" spans="1:2" ht="12.75">
      <c r="A220" s="261" t="s">
        <v>30</v>
      </c>
      <c r="B220" s="272" t="s">
        <v>209</v>
      </c>
    </row>
    <row r="221" spans="1:2" ht="12.75">
      <c r="A221" s="261" t="s">
        <v>118</v>
      </c>
      <c r="B221" s="273" t="s">
        <v>350</v>
      </c>
    </row>
    <row r="222" spans="1:2" ht="12.75">
      <c r="A222" s="256" t="s">
        <v>120</v>
      </c>
      <c r="B222" s="272" t="s">
        <v>352</v>
      </c>
    </row>
    <row r="223" spans="1:2" ht="12.75">
      <c r="A223" s="256" t="s">
        <v>211</v>
      </c>
      <c r="B223" s="272" t="s">
        <v>212</v>
      </c>
    </row>
    <row r="224" spans="1:2" ht="12.75">
      <c r="A224" s="256" t="s">
        <v>122</v>
      </c>
      <c r="B224" s="272" t="s">
        <v>355</v>
      </c>
    </row>
    <row r="225" spans="1:2" ht="12.75">
      <c r="A225" s="256" t="s">
        <v>32</v>
      </c>
      <c r="B225" s="272" t="s">
        <v>357</v>
      </c>
    </row>
    <row r="226" spans="1:2" ht="12.75">
      <c r="A226" s="256" t="s">
        <v>35</v>
      </c>
      <c r="B226" s="272" t="s">
        <v>359</v>
      </c>
    </row>
    <row r="227" spans="1:2" ht="12.75">
      <c r="A227" s="256" t="s">
        <v>40</v>
      </c>
      <c r="B227" s="272" t="s">
        <v>361</v>
      </c>
    </row>
    <row r="228" spans="1:2" ht="12.75">
      <c r="A228" s="256" t="s">
        <v>45</v>
      </c>
      <c r="B228" s="272" t="s">
        <v>363</v>
      </c>
    </row>
    <row r="229" spans="1:2" ht="12.75">
      <c r="A229" s="256" t="s">
        <v>48</v>
      </c>
      <c r="B229" s="272" t="s">
        <v>365</v>
      </c>
    </row>
    <row r="230" spans="1:2" ht="12.75">
      <c r="A230" s="256" t="s">
        <v>124</v>
      </c>
      <c r="B230" s="272" t="s">
        <v>367</v>
      </c>
    </row>
    <row r="231" spans="1:2" ht="12.75">
      <c r="A231" s="256" t="s">
        <v>127</v>
      </c>
      <c r="B231" s="272" t="s">
        <v>369</v>
      </c>
    </row>
    <row r="232" spans="1:2" ht="12.75">
      <c r="A232" s="256" t="s">
        <v>52</v>
      </c>
      <c r="B232" s="272" t="s">
        <v>371</v>
      </c>
    </row>
    <row r="233" spans="1:2" ht="12.75">
      <c r="A233" s="256" t="s">
        <v>54</v>
      </c>
      <c r="B233" s="272" t="s">
        <v>373</v>
      </c>
    </row>
    <row r="234" spans="1:2" ht="12.75">
      <c r="A234" s="256" t="s">
        <v>435</v>
      </c>
      <c r="B234" s="272" t="s">
        <v>375</v>
      </c>
    </row>
    <row r="235" spans="1:2" ht="12.75">
      <c r="A235" s="256" t="s">
        <v>436</v>
      </c>
      <c r="B235" s="272" t="s">
        <v>377</v>
      </c>
    </row>
    <row r="236" spans="1:2" ht="12.75">
      <c r="A236" s="256" t="s">
        <v>56</v>
      </c>
      <c r="B236" s="272" t="s">
        <v>379</v>
      </c>
    </row>
    <row r="237" spans="1:2" ht="12.75">
      <c r="A237" s="256" t="s">
        <v>437</v>
      </c>
      <c r="B237" s="272" t="s">
        <v>381</v>
      </c>
    </row>
    <row r="238" spans="1:2" ht="12.75">
      <c r="A238" s="256" t="s">
        <v>58</v>
      </c>
      <c r="B238" s="272" t="s">
        <v>383</v>
      </c>
    </row>
    <row r="239" spans="1:2" ht="12.75">
      <c r="A239" s="256" t="s">
        <v>131</v>
      </c>
      <c r="B239" s="272" t="s">
        <v>385</v>
      </c>
    </row>
    <row r="240" spans="1:2" ht="12.75">
      <c r="A240" s="261" t="s">
        <v>132</v>
      </c>
      <c r="B240" s="272" t="s">
        <v>438</v>
      </c>
    </row>
    <row r="241" spans="1:2" ht="12.75">
      <c r="A241" s="256" t="s">
        <v>135</v>
      </c>
      <c r="B241" s="272" t="s">
        <v>387</v>
      </c>
    </row>
    <row r="242" spans="1:2" ht="12.75">
      <c r="A242" s="256" t="s">
        <v>137</v>
      </c>
      <c r="B242" s="272" t="s">
        <v>389</v>
      </c>
    </row>
    <row r="243" spans="1:2" ht="12.75">
      <c r="A243" s="256" t="s">
        <v>138</v>
      </c>
      <c r="B243" s="272" t="s">
        <v>439</v>
      </c>
    </row>
    <row r="244" spans="1:2" ht="12.75">
      <c r="A244" s="261" t="s">
        <v>440</v>
      </c>
      <c r="B244" s="272" t="s">
        <v>441</v>
      </c>
    </row>
    <row r="245" spans="1:2" ht="12.75">
      <c r="A245" s="256" t="s">
        <v>60</v>
      </c>
      <c r="B245" s="272" t="s">
        <v>191</v>
      </c>
    </row>
    <row r="246" spans="1:2" ht="12.75">
      <c r="A246" s="261" t="s">
        <v>139</v>
      </c>
      <c r="B246" s="272" t="s">
        <v>442</v>
      </c>
    </row>
    <row r="247" spans="1:2" ht="12.75">
      <c r="A247" s="256" t="s">
        <v>64</v>
      </c>
      <c r="B247" s="272" t="s">
        <v>394</v>
      </c>
    </row>
    <row r="248" spans="1:2" ht="12.75">
      <c r="A248" s="256" t="s">
        <v>63</v>
      </c>
      <c r="B248" s="272" t="s">
        <v>191</v>
      </c>
    </row>
    <row r="249" spans="1:2" ht="12.75">
      <c r="A249" s="261" t="s">
        <v>443</v>
      </c>
      <c r="B249" s="272" t="s">
        <v>444</v>
      </c>
    </row>
    <row r="250" spans="1:2" ht="12.75">
      <c r="A250" s="256" t="s">
        <v>67</v>
      </c>
      <c r="B250" s="272" t="s">
        <v>217</v>
      </c>
    </row>
    <row r="251" spans="1:2" ht="12.75">
      <c r="A251" s="256" t="s">
        <v>68</v>
      </c>
      <c r="B251" s="272" t="s">
        <v>219</v>
      </c>
    </row>
    <row r="252" spans="1:2" ht="12.75">
      <c r="A252" s="256" t="s">
        <v>70</v>
      </c>
      <c r="B252" s="272" t="s">
        <v>220</v>
      </c>
    </row>
    <row r="253" spans="1:2" ht="12.75">
      <c r="A253" s="256" t="s">
        <v>445</v>
      </c>
      <c r="B253" s="272" t="s">
        <v>400</v>
      </c>
    </row>
    <row r="254" spans="1:2" ht="12.75">
      <c r="A254" s="256" t="s">
        <v>143</v>
      </c>
      <c r="B254" s="272" t="s">
        <v>402</v>
      </c>
    </row>
    <row r="255" spans="1:2" ht="12.75">
      <c r="A255" s="256" t="s">
        <v>446</v>
      </c>
      <c r="B255" s="272" t="s">
        <v>343</v>
      </c>
    </row>
    <row r="256" spans="1:2" ht="12.75">
      <c r="A256" s="256" t="s">
        <v>71</v>
      </c>
      <c r="B256" s="272" t="s">
        <v>191</v>
      </c>
    </row>
    <row r="257" spans="1:2" ht="12.75">
      <c r="A257" s="261" t="s">
        <v>447</v>
      </c>
      <c r="B257" s="272" t="s">
        <v>191</v>
      </c>
    </row>
    <row r="258" spans="1:2" ht="12.75">
      <c r="A258" s="256" t="s">
        <v>448</v>
      </c>
      <c r="B258" s="272" t="s">
        <v>406</v>
      </c>
    </row>
    <row r="259" spans="1:2" ht="12.75">
      <c r="A259" s="256" t="s">
        <v>75</v>
      </c>
      <c r="B259" s="272" t="s">
        <v>408</v>
      </c>
    </row>
    <row r="260" spans="1:2" ht="12.75">
      <c r="A260" s="256" t="s">
        <v>77</v>
      </c>
      <c r="B260" s="272" t="s">
        <v>410</v>
      </c>
    </row>
    <row r="261" spans="1:2" ht="12.75">
      <c r="A261" s="256" t="s">
        <v>173</v>
      </c>
      <c r="B261" s="272" t="s">
        <v>412</v>
      </c>
    </row>
    <row r="262" spans="1:2" ht="12.75">
      <c r="A262" s="256" t="s">
        <v>78</v>
      </c>
      <c r="B262" s="272" t="s">
        <v>414</v>
      </c>
    </row>
    <row r="263" spans="1:2" ht="12.75">
      <c r="A263" s="256" t="s">
        <v>174</v>
      </c>
      <c r="B263" s="272" t="s">
        <v>191</v>
      </c>
    </row>
    <row r="264" spans="1:2" ht="12.75">
      <c r="A264" s="256" t="s">
        <v>449</v>
      </c>
      <c r="B264" s="272" t="s">
        <v>417</v>
      </c>
    </row>
    <row r="265" spans="1:2" ht="12.75">
      <c r="A265" s="256" t="s">
        <v>450</v>
      </c>
      <c r="B265" s="272" t="s">
        <v>419</v>
      </c>
    </row>
    <row r="266" spans="1:2" ht="12.75">
      <c r="A266" s="256" t="s">
        <v>451</v>
      </c>
      <c r="B266" s="272" t="s">
        <v>421</v>
      </c>
    </row>
    <row r="267" spans="1:2" ht="12.75">
      <c r="A267" s="256" t="s">
        <v>176</v>
      </c>
      <c r="B267" s="272" t="s">
        <v>191</v>
      </c>
    </row>
    <row r="268" spans="1:2" ht="12.75">
      <c r="A268" s="256" t="s">
        <v>178</v>
      </c>
      <c r="B268" s="272" t="s">
        <v>191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2">
    <pageSetUpPr fitToPage="1"/>
  </sheetPr>
  <dimension ref="A1:Q45"/>
  <sheetViews>
    <sheetView workbookViewId="0" topLeftCell="A1">
      <selection activeCell="L53" sqref="L53"/>
    </sheetView>
  </sheetViews>
  <sheetFormatPr defaultColWidth="10.00390625" defaultRowHeight="12.75"/>
  <cols>
    <col min="1" max="1" width="3.375" style="274" customWidth="1"/>
    <col min="2" max="3" width="12.25390625" style="275" customWidth="1"/>
    <col min="4" max="4" width="10.625" style="275" customWidth="1"/>
    <col min="5" max="5" width="8.75390625" style="275" customWidth="1"/>
    <col min="6" max="6" width="9.125" style="275" customWidth="1"/>
    <col min="7" max="7" width="7.75390625" style="275" customWidth="1"/>
    <col min="8" max="8" width="8.00390625" style="275" customWidth="1"/>
    <col min="9" max="9" width="8.75390625" style="275" customWidth="1"/>
    <col min="10" max="11" width="7.75390625" style="275" customWidth="1"/>
    <col min="12" max="12" width="9.75390625" style="275" customWidth="1"/>
    <col min="13" max="13" width="11.25390625" style="275" customWidth="1"/>
    <col min="14" max="14" width="11.625" style="275" customWidth="1"/>
    <col min="15" max="15" width="8.25390625" style="275" customWidth="1"/>
    <col min="16" max="16" width="8.125" style="275" customWidth="1"/>
    <col min="17" max="17" width="8.75390625" style="275" customWidth="1"/>
    <col min="18" max="16384" width="10.25390625" style="275" customWidth="1"/>
  </cols>
  <sheetData>
    <row r="1" spans="1:17" ht="12.75">
      <c r="A1" s="276" t="s">
        <v>452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ht="6.75" customHeight="1"/>
    <row r="3" spans="1:17" ht="12.75" customHeight="1">
      <c r="A3" s="277" t="s">
        <v>225</v>
      </c>
      <c r="B3" s="277" t="s">
        <v>453</v>
      </c>
      <c r="C3" s="278" t="s">
        <v>454</v>
      </c>
      <c r="D3" s="278" t="s">
        <v>455</v>
      </c>
      <c r="E3" s="278" t="s">
        <v>456</v>
      </c>
      <c r="F3" s="279" t="s">
        <v>457</v>
      </c>
      <c r="G3" s="279"/>
      <c r="H3" s="279" t="s">
        <v>458</v>
      </c>
      <c r="I3" s="279"/>
      <c r="J3" s="279"/>
      <c r="K3" s="279"/>
      <c r="L3" s="279"/>
      <c r="M3" s="279"/>
      <c r="N3" s="279"/>
      <c r="O3" s="279"/>
      <c r="P3" s="279"/>
      <c r="Q3" s="279"/>
    </row>
    <row r="4" spans="1:17" ht="12.75" customHeight="1">
      <c r="A4" s="277"/>
      <c r="B4" s="277"/>
      <c r="C4" s="278"/>
      <c r="D4" s="278"/>
      <c r="E4" s="278"/>
      <c r="F4" s="278" t="s">
        <v>459</v>
      </c>
      <c r="G4" s="278" t="s">
        <v>460</v>
      </c>
      <c r="H4" s="279" t="s">
        <v>461</v>
      </c>
      <c r="I4" s="279"/>
      <c r="J4" s="279"/>
      <c r="K4" s="279"/>
      <c r="L4" s="279"/>
      <c r="M4" s="279"/>
      <c r="N4" s="279"/>
      <c r="O4" s="279"/>
      <c r="P4" s="279"/>
      <c r="Q4" s="279"/>
    </row>
    <row r="5" spans="1:17" ht="12.75" customHeight="1">
      <c r="A5" s="277"/>
      <c r="B5" s="277"/>
      <c r="C5" s="278"/>
      <c r="D5" s="278"/>
      <c r="E5" s="278"/>
      <c r="F5" s="278"/>
      <c r="G5" s="278"/>
      <c r="H5" s="278" t="s">
        <v>462</v>
      </c>
      <c r="I5" s="279" t="s">
        <v>463</v>
      </c>
      <c r="J5" s="279"/>
      <c r="K5" s="279"/>
      <c r="L5" s="279"/>
      <c r="M5" s="279"/>
      <c r="N5" s="279"/>
      <c r="O5" s="279"/>
      <c r="P5" s="279"/>
      <c r="Q5" s="279"/>
    </row>
    <row r="6" spans="1:17" ht="14.25" customHeight="1">
      <c r="A6" s="277"/>
      <c r="B6" s="277"/>
      <c r="C6" s="278"/>
      <c r="D6" s="278"/>
      <c r="E6" s="278"/>
      <c r="F6" s="278"/>
      <c r="G6" s="278"/>
      <c r="H6" s="278"/>
      <c r="I6" s="279" t="s">
        <v>464</v>
      </c>
      <c r="J6" s="279"/>
      <c r="K6" s="279"/>
      <c r="L6" s="279"/>
      <c r="M6" s="279" t="s">
        <v>465</v>
      </c>
      <c r="N6" s="279"/>
      <c r="O6" s="279"/>
      <c r="P6" s="279"/>
      <c r="Q6" s="279"/>
    </row>
    <row r="7" spans="1:17" ht="12.75" customHeight="1">
      <c r="A7" s="277"/>
      <c r="B7" s="277"/>
      <c r="C7" s="278"/>
      <c r="D7" s="278"/>
      <c r="E7" s="278"/>
      <c r="F7" s="278"/>
      <c r="G7" s="278"/>
      <c r="H7" s="278"/>
      <c r="I7" s="278" t="s">
        <v>466</v>
      </c>
      <c r="J7" s="279" t="s">
        <v>467</v>
      </c>
      <c r="K7" s="279"/>
      <c r="L7" s="279"/>
      <c r="M7" s="278" t="s">
        <v>468</v>
      </c>
      <c r="N7" s="278" t="s">
        <v>467</v>
      </c>
      <c r="O7" s="278"/>
      <c r="P7" s="278"/>
      <c r="Q7" s="278"/>
    </row>
    <row r="8" spans="1:17" ht="48" customHeight="1">
      <c r="A8" s="277"/>
      <c r="B8" s="277"/>
      <c r="C8" s="278"/>
      <c r="D8" s="278"/>
      <c r="E8" s="278"/>
      <c r="F8" s="278"/>
      <c r="G8" s="278"/>
      <c r="H8" s="278"/>
      <c r="I8" s="278"/>
      <c r="J8" s="278" t="s">
        <v>469</v>
      </c>
      <c r="K8" s="278" t="s">
        <v>470</v>
      </c>
      <c r="L8" s="278" t="s">
        <v>471</v>
      </c>
      <c r="M8" s="278"/>
      <c r="N8" s="278" t="s">
        <v>472</v>
      </c>
      <c r="O8" s="278" t="s">
        <v>469</v>
      </c>
      <c r="P8" s="278" t="s">
        <v>470</v>
      </c>
      <c r="Q8" s="278" t="s">
        <v>473</v>
      </c>
    </row>
    <row r="9" spans="1:17" ht="7.5" customHeight="1">
      <c r="A9" s="280">
        <v>1</v>
      </c>
      <c r="B9" s="280">
        <v>2</v>
      </c>
      <c r="C9" s="280">
        <v>3</v>
      </c>
      <c r="D9" s="280">
        <v>4</v>
      </c>
      <c r="E9" s="280">
        <v>5</v>
      </c>
      <c r="F9" s="280">
        <v>6</v>
      </c>
      <c r="G9" s="280">
        <v>7</v>
      </c>
      <c r="H9" s="280">
        <v>8</v>
      </c>
      <c r="I9" s="280">
        <v>9</v>
      </c>
      <c r="J9" s="280">
        <v>10</v>
      </c>
      <c r="K9" s="280">
        <v>11</v>
      </c>
      <c r="L9" s="280">
        <v>12</v>
      </c>
      <c r="M9" s="280">
        <v>13</v>
      </c>
      <c r="N9" s="280">
        <v>14</v>
      </c>
      <c r="O9" s="280">
        <v>15</v>
      </c>
      <c r="P9" s="280">
        <v>16</v>
      </c>
      <c r="Q9" s="280">
        <v>17</v>
      </c>
    </row>
    <row r="10" spans="1:17" s="284" customFormat="1" ht="32.25" customHeight="1">
      <c r="A10" s="281">
        <v>1</v>
      </c>
      <c r="B10" s="282" t="s">
        <v>474</v>
      </c>
      <c r="C10" s="281" t="s">
        <v>475</v>
      </c>
      <c r="D10" s="281"/>
      <c r="E10" s="283">
        <f aca="true" t="shared" si="0" ref="E10:Q10">SUM(E15)</f>
        <v>0</v>
      </c>
      <c r="F10" s="283">
        <f t="shared" si="0"/>
        <v>0</v>
      </c>
      <c r="G10" s="283">
        <f t="shared" si="0"/>
        <v>0</v>
      </c>
      <c r="H10" s="283">
        <f t="shared" si="0"/>
        <v>0</v>
      </c>
      <c r="I10" s="283">
        <f t="shared" si="0"/>
        <v>0</v>
      </c>
      <c r="J10" s="283">
        <f t="shared" si="0"/>
        <v>0</v>
      </c>
      <c r="K10" s="283">
        <f t="shared" si="0"/>
        <v>0</v>
      </c>
      <c r="L10" s="283">
        <f t="shared" si="0"/>
        <v>0</v>
      </c>
      <c r="M10" s="283">
        <f t="shared" si="0"/>
        <v>0</v>
      </c>
      <c r="N10" s="283">
        <f t="shared" si="0"/>
        <v>0</v>
      </c>
      <c r="O10" s="283">
        <f t="shared" si="0"/>
        <v>0</v>
      </c>
      <c r="P10" s="283">
        <f t="shared" si="0"/>
        <v>0</v>
      </c>
      <c r="Q10" s="283">
        <f t="shared" si="0"/>
        <v>0</v>
      </c>
    </row>
    <row r="11" spans="1:17" s="290" customFormat="1" ht="13.5" customHeight="1">
      <c r="A11" s="285" t="s">
        <v>476</v>
      </c>
      <c r="B11" s="286" t="s">
        <v>477</v>
      </c>
      <c r="C11" s="287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9"/>
    </row>
    <row r="12" spans="1:17" s="290" customFormat="1" ht="13.5" customHeight="1">
      <c r="A12" s="285"/>
      <c r="B12" s="286" t="s">
        <v>478</v>
      </c>
      <c r="C12" s="291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3"/>
    </row>
    <row r="13" spans="1:17" s="290" customFormat="1" ht="13.5" customHeight="1">
      <c r="A13" s="285"/>
      <c r="B13" s="286" t="s">
        <v>479</v>
      </c>
      <c r="C13" s="291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3"/>
    </row>
    <row r="14" spans="1:17" s="290" customFormat="1" ht="13.5" customHeight="1">
      <c r="A14" s="285"/>
      <c r="B14" s="286" t="s">
        <v>480</v>
      </c>
      <c r="C14" s="291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5"/>
    </row>
    <row r="15" spans="1:17" s="284" customFormat="1" ht="35.25" customHeight="1">
      <c r="A15" s="285"/>
      <c r="B15" s="296" t="s">
        <v>481</v>
      </c>
      <c r="C15" s="297"/>
      <c r="D15" s="298"/>
      <c r="E15" s="297">
        <f aca="true" t="shared" si="1" ref="E15:Q15">SUM(E16:E19)</f>
        <v>0</v>
      </c>
      <c r="F15" s="297">
        <f t="shared" si="1"/>
        <v>0</v>
      </c>
      <c r="G15" s="297">
        <f t="shared" si="1"/>
        <v>0</v>
      </c>
      <c r="H15" s="297">
        <f t="shared" si="1"/>
        <v>0</v>
      </c>
      <c r="I15" s="297">
        <f t="shared" si="1"/>
        <v>0</v>
      </c>
      <c r="J15" s="297">
        <f t="shared" si="1"/>
        <v>0</v>
      </c>
      <c r="K15" s="297">
        <f t="shared" si="1"/>
        <v>0</v>
      </c>
      <c r="L15" s="297">
        <f t="shared" si="1"/>
        <v>0</v>
      </c>
      <c r="M15" s="297">
        <f t="shared" si="1"/>
        <v>0</v>
      </c>
      <c r="N15" s="297">
        <f t="shared" si="1"/>
        <v>0</v>
      </c>
      <c r="O15" s="297">
        <f t="shared" si="1"/>
        <v>0</v>
      </c>
      <c r="P15" s="297">
        <f t="shared" si="1"/>
        <v>0</v>
      </c>
      <c r="Q15" s="297">
        <f t="shared" si="1"/>
        <v>0</v>
      </c>
    </row>
    <row r="16" spans="1:17" s="290" customFormat="1" ht="13.5" customHeight="1">
      <c r="A16" s="285"/>
      <c r="B16" s="286" t="s">
        <v>482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17" s="290" customFormat="1" ht="13.5" customHeight="1">
      <c r="A17" s="285"/>
      <c r="B17" s="286" t="s">
        <v>483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</row>
    <row r="18" spans="1:17" s="290" customFormat="1" ht="13.5" customHeight="1">
      <c r="A18" s="285"/>
      <c r="B18" s="286" t="s">
        <v>461</v>
      </c>
      <c r="C18" s="299"/>
      <c r="D18" s="299"/>
      <c r="E18" s="299">
        <f>SUM(F18:G18)</f>
        <v>0</v>
      </c>
      <c r="F18" s="299">
        <f>SUM(I18)</f>
        <v>0</v>
      </c>
      <c r="G18" s="299">
        <f>SUM(M18)</f>
        <v>0</v>
      </c>
      <c r="H18" s="299">
        <f>I18+M18</f>
        <v>0</v>
      </c>
      <c r="I18" s="299">
        <f>SUM(J18:L18)</f>
        <v>0</v>
      </c>
      <c r="J18" s="299"/>
      <c r="K18" s="299"/>
      <c r="L18" s="299"/>
      <c r="M18" s="299">
        <f>SUM(N18:Q18)</f>
        <v>0</v>
      </c>
      <c r="N18" s="299"/>
      <c r="O18" s="299"/>
      <c r="P18" s="299"/>
      <c r="Q18" s="299"/>
    </row>
    <row r="19" spans="1:17" s="290" customFormat="1" ht="13.5" customHeight="1">
      <c r="A19" s="285"/>
      <c r="B19" s="286" t="s">
        <v>484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</row>
    <row r="20" spans="1:17" s="290" customFormat="1" ht="11.25" customHeight="1">
      <c r="A20" s="285" t="s">
        <v>485</v>
      </c>
      <c r="B20" s="286" t="s">
        <v>477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</row>
    <row r="21" spans="1:17" s="290" customFormat="1" ht="11.25">
      <c r="A21" s="285"/>
      <c r="B21" s="286" t="s">
        <v>478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</row>
    <row r="22" spans="1:17" s="290" customFormat="1" ht="11.25">
      <c r="A22" s="285"/>
      <c r="B22" s="286" t="s">
        <v>479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</row>
    <row r="23" spans="1:17" s="290" customFormat="1" ht="11.25">
      <c r="A23" s="285"/>
      <c r="B23" s="286" t="s">
        <v>480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</row>
    <row r="24" spans="1:17" s="290" customFormat="1" ht="11.25">
      <c r="A24" s="285"/>
      <c r="B24" s="286" t="s">
        <v>481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</row>
    <row r="25" spans="1:17" s="290" customFormat="1" ht="11.25">
      <c r="A25" s="285"/>
      <c r="B25" s="286" t="s">
        <v>482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</row>
    <row r="26" spans="1:17" s="290" customFormat="1" ht="11.25">
      <c r="A26" s="285"/>
      <c r="B26" s="286" t="s">
        <v>483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</row>
    <row r="27" spans="1:17" s="290" customFormat="1" ht="11.25">
      <c r="A27" s="285"/>
      <c r="B27" s="286" t="s">
        <v>461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</row>
    <row r="28" spans="1:17" s="290" customFormat="1" ht="11.25">
      <c r="A28" s="285"/>
      <c r="B28" s="286" t="s">
        <v>484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</row>
    <row r="29" spans="1:17" s="290" customFormat="1" ht="11.25">
      <c r="A29" s="285" t="s">
        <v>486</v>
      </c>
      <c r="B29" s="286" t="s">
        <v>487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</row>
    <row r="30" spans="1:17" s="284" customFormat="1" ht="34.5" customHeight="1">
      <c r="A30" s="300">
        <v>2</v>
      </c>
      <c r="B30" s="301" t="s">
        <v>488</v>
      </c>
      <c r="C30" s="302" t="s">
        <v>475</v>
      </c>
      <c r="D30" s="302"/>
      <c r="E30" s="303">
        <f aca="true" t="shared" si="2" ref="E30:Q30">SUM(E35)</f>
        <v>0</v>
      </c>
      <c r="F30" s="303">
        <f t="shared" si="2"/>
        <v>0</v>
      </c>
      <c r="G30" s="303">
        <f t="shared" si="2"/>
        <v>0</v>
      </c>
      <c r="H30" s="303">
        <f t="shared" si="2"/>
        <v>0</v>
      </c>
      <c r="I30" s="303">
        <f t="shared" si="2"/>
        <v>0</v>
      </c>
      <c r="J30" s="303">
        <f t="shared" si="2"/>
        <v>0</v>
      </c>
      <c r="K30" s="303">
        <f t="shared" si="2"/>
        <v>0</v>
      </c>
      <c r="L30" s="303">
        <f t="shared" si="2"/>
        <v>0</v>
      </c>
      <c r="M30" s="303">
        <f t="shared" si="2"/>
        <v>0</v>
      </c>
      <c r="N30" s="303">
        <f t="shared" si="2"/>
        <v>0</v>
      </c>
      <c r="O30" s="303">
        <f t="shared" si="2"/>
        <v>0</v>
      </c>
      <c r="P30" s="303">
        <f t="shared" si="2"/>
        <v>0</v>
      </c>
      <c r="Q30" s="303">
        <f t="shared" si="2"/>
        <v>0</v>
      </c>
    </row>
    <row r="31" spans="1:17" s="290" customFormat="1" ht="13.5" customHeight="1">
      <c r="A31" s="285" t="s">
        <v>489</v>
      </c>
      <c r="B31" s="286" t="s">
        <v>477</v>
      </c>
      <c r="C31" s="304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9"/>
    </row>
    <row r="32" spans="1:17" s="290" customFormat="1" ht="13.5" customHeight="1">
      <c r="A32" s="285"/>
      <c r="B32" s="286" t="s">
        <v>478</v>
      </c>
      <c r="C32" s="291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3"/>
    </row>
    <row r="33" spans="1:17" s="290" customFormat="1" ht="13.5" customHeight="1">
      <c r="A33" s="285"/>
      <c r="B33" s="286" t="s">
        <v>479</v>
      </c>
      <c r="C33" s="291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3"/>
    </row>
    <row r="34" spans="1:17" s="290" customFormat="1" ht="13.5" customHeight="1">
      <c r="A34" s="285"/>
      <c r="B34" s="286" t="s">
        <v>480</v>
      </c>
      <c r="C34" s="291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5"/>
    </row>
    <row r="35" spans="1:17" s="284" customFormat="1" ht="25.5" customHeight="1">
      <c r="A35" s="285"/>
      <c r="B35" s="296" t="s">
        <v>481</v>
      </c>
      <c r="C35" s="296"/>
      <c r="D35" s="305"/>
      <c r="E35" s="297">
        <f aca="true" t="shared" si="3" ref="E35:Q35">SUM(E36:E39)</f>
        <v>0</v>
      </c>
      <c r="F35" s="297">
        <f t="shared" si="3"/>
        <v>0</v>
      </c>
      <c r="G35" s="297">
        <f t="shared" si="3"/>
        <v>0</v>
      </c>
      <c r="H35" s="297">
        <f t="shared" si="3"/>
        <v>0</v>
      </c>
      <c r="I35" s="297">
        <f t="shared" si="3"/>
        <v>0</v>
      </c>
      <c r="J35" s="297">
        <f t="shared" si="3"/>
        <v>0</v>
      </c>
      <c r="K35" s="297">
        <f t="shared" si="3"/>
        <v>0</v>
      </c>
      <c r="L35" s="297">
        <f t="shared" si="3"/>
        <v>0</v>
      </c>
      <c r="M35" s="297">
        <f t="shared" si="3"/>
        <v>0</v>
      </c>
      <c r="N35" s="297">
        <f t="shared" si="3"/>
        <v>0</v>
      </c>
      <c r="O35" s="297">
        <f t="shared" si="3"/>
        <v>0</v>
      </c>
      <c r="P35" s="297">
        <f t="shared" si="3"/>
        <v>0</v>
      </c>
      <c r="Q35" s="297">
        <f t="shared" si="3"/>
        <v>0</v>
      </c>
    </row>
    <row r="36" spans="1:17" s="290" customFormat="1" ht="13.5" customHeight="1">
      <c r="A36" s="285"/>
      <c r="B36" s="286" t="s">
        <v>482</v>
      </c>
      <c r="C36" s="286"/>
      <c r="D36" s="286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</row>
    <row r="37" spans="1:17" s="290" customFormat="1" ht="13.5" customHeight="1">
      <c r="A37" s="285"/>
      <c r="B37" s="286" t="s">
        <v>483</v>
      </c>
      <c r="C37" s="286"/>
      <c r="D37" s="286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</row>
    <row r="38" spans="1:17" s="290" customFormat="1" ht="13.5" customHeight="1">
      <c r="A38" s="285"/>
      <c r="B38" s="286" t="s">
        <v>461</v>
      </c>
      <c r="C38" s="286"/>
      <c r="D38" s="286"/>
      <c r="E38" s="299">
        <f>SUM(F38:G38)</f>
        <v>0</v>
      </c>
      <c r="F38" s="299">
        <f>SUM(I38)</f>
        <v>0</v>
      </c>
      <c r="G38" s="299">
        <f>SUM(M38)</f>
        <v>0</v>
      </c>
      <c r="H38" s="299">
        <f>I38+M38</f>
        <v>0</v>
      </c>
      <c r="I38" s="299">
        <f>SUM(J38:L38)</f>
        <v>0</v>
      </c>
      <c r="J38" s="299"/>
      <c r="K38" s="299"/>
      <c r="L38" s="299"/>
      <c r="M38" s="299">
        <f>SUM(N38:Q38)</f>
        <v>0</v>
      </c>
      <c r="N38" s="299"/>
      <c r="O38" s="299"/>
      <c r="P38" s="299"/>
      <c r="Q38" s="299"/>
    </row>
    <row r="39" spans="1:17" s="290" customFormat="1" ht="13.5" customHeight="1">
      <c r="A39" s="285"/>
      <c r="B39" s="286" t="s">
        <v>484</v>
      </c>
      <c r="C39" s="286"/>
      <c r="D39" s="286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</row>
    <row r="40" spans="1:17" s="290" customFormat="1" ht="15" customHeight="1">
      <c r="A40" s="306" t="s">
        <v>490</v>
      </c>
      <c r="B40" s="307" t="s">
        <v>487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</row>
    <row r="41" spans="1:17" s="284" customFormat="1" ht="15" customHeight="1">
      <c r="A41" s="308" t="s">
        <v>491</v>
      </c>
      <c r="B41" s="308"/>
      <c r="C41" s="309" t="s">
        <v>475</v>
      </c>
      <c r="D41" s="309"/>
      <c r="E41" s="310">
        <f aca="true" t="shared" si="4" ref="E41:Q41">SUM(E10+E30)</f>
        <v>0</v>
      </c>
      <c r="F41" s="310">
        <f t="shared" si="4"/>
        <v>0</v>
      </c>
      <c r="G41" s="310">
        <f t="shared" si="4"/>
        <v>0</v>
      </c>
      <c r="H41" s="310">
        <f t="shared" si="4"/>
        <v>0</v>
      </c>
      <c r="I41" s="310">
        <f t="shared" si="4"/>
        <v>0</v>
      </c>
      <c r="J41" s="310">
        <f t="shared" si="4"/>
        <v>0</v>
      </c>
      <c r="K41" s="310">
        <f t="shared" si="4"/>
        <v>0</v>
      </c>
      <c r="L41" s="310">
        <f t="shared" si="4"/>
        <v>0</v>
      </c>
      <c r="M41" s="310">
        <f t="shared" si="4"/>
        <v>0</v>
      </c>
      <c r="N41" s="310">
        <f t="shared" si="4"/>
        <v>0</v>
      </c>
      <c r="O41" s="310">
        <f t="shared" si="4"/>
        <v>0</v>
      </c>
      <c r="P41" s="310">
        <f t="shared" si="4"/>
        <v>0</v>
      </c>
      <c r="Q41" s="310">
        <f t="shared" si="4"/>
        <v>0</v>
      </c>
    </row>
    <row r="42" ht="7.5" customHeight="1"/>
    <row r="43" spans="1:10" ht="12.75" customHeight="1">
      <c r="A43" s="311" t="s">
        <v>492</v>
      </c>
      <c r="B43" s="311"/>
      <c r="C43" s="311"/>
      <c r="D43" s="311"/>
      <c r="E43" s="311"/>
      <c r="F43" s="311"/>
      <c r="G43" s="311"/>
      <c r="H43" s="311"/>
      <c r="I43" s="311"/>
      <c r="J43" s="311"/>
    </row>
    <row r="44" spans="1:10" ht="12.75">
      <c r="A44" s="312" t="s">
        <v>493</v>
      </c>
      <c r="B44" s="313"/>
      <c r="C44" s="313"/>
      <c r="D44" s="313"/>
      <c r="E44" s="313"/>
      <c r="F44" s="313"/>
      <c r="G44" s="313"/>
      <c r="H44" s="313"/>
      <c r="I44" s="313"/>
      <c r="J44" s="313"/>
    </row>
    <row r="45" spans="1:10" ht="12.75">
      <c r="A45" s="312" t="s">
        <v>494</v>
      </c>
      <c r="B45" s="313"/>
      <c r="C45" s="313"/>
      <c r="D45" s="313"/>
      <c r="E45" s="313"/>
      <c r="F45" s="313"/>
      <c r="G45" s="313"/>
      <c r="H45" s="313"/>
      <c r="I45" s="313"/>
      <c r="J45" s="313"/>
    </row>
  </sheetData>
  <mergeCells count="30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A20:A28"/>
    <mergeCell ref="C20:Q23"/>
    <mergeCell ref="C29:Q29"/>
    <mergeCell ref="C30:D30"/>
    <mergeCell ref="A31:A39"/>
    <mergeCell ref="C40:Q40"/>
    <mergeCell ref="A41:B41"/>
    <mergeCell ref="C41:D41"/>
    <mergeCell ref="A43:J43"/>
  </mergeCells>
  <printOptions/>
  <pageMargins left="0.39375" right="0.39375" top="0.7597222222222222" bottom="0.5902777777777778" header="0.19652777777777777" footer="0.5118055555555555"/>
  <pageSetup fitToHeight="1" fitToWidth="1" horizontalDpi="300" verticalDpi="300" orientation="landscape" paperSize="9"/>
  <headerFooter alignWithMargins="0">
    <oddHeader>&amp;R&amp;9Załącznik nr &amp;A
do uchwały Rady Gminy nr .........................
z dnia 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2">
    <pageSetUpPr fitToPage="1"/>
  </sheetPr>
  <dimension ref="A1:M72"/>
  <sheetViews>
    <sheetView workbookViewId="0" topLeftCell="A1">
      <selection activeCell="K28" sqref="K28"/>
    </sheetView>
  </sheetViews>
  <sheetFormatPr defaultColWidth="9.00390625" defaultRowHeight="12.75"/>
  <cols>
    <col min="1" max="1" width="6.625" style="189" customWidth="1"/>
    <col min="2" max="2" width="8.875" style="189" customWidth="1"/>
    <col min="3" max="3" width="0" style="189" hidden="1" customWidth="1"/>
    <col min="4" max="4" width="2.25390625" style="189" customWidth="1"/>
    <col min="5" max="5" width="32.375" style="189" customWidth="1"/>
    <col min="6" max="9" width="11.625" style="189" customWidth="1"/>
    <col min="10" max="12" width="10.75390625" style="189" customWidth="1"/>
    <col min="13" max="13" width="11.75390625" style="189" customWidth="1"/>
  </cols>
  <sheetData>
    <row r="1" spans="1:13" ht="17.25">
      <c r="A1" s="314" t="s">
        <v>495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8" ht="17.25">
      <c r="A2" s="315"/>
      <c r="B2" s="315"/>
      <c r="C2" s="315"/>
      <c r="D2" s="315"/>
      <c r="E2" s="315"/>
      <c r="F2" s="315"/>
      <c r="G2" s="315"/>
      <c r="H2" s="315"/>
    </row>
    <row r="3" spans="1:13" ht="12.75">
      <c r="A3" s="316"/>
      <c r="B3" s="316"/>
      <c r="C3" s="316"/>
      <c r="D3" s="316"/>
      <c r="E3" s="316"/>
      <c r="F3" s="316"/>
      <c r="G3" s="316"/>
      <c r="I3" s="109"/>
      <c r="J3" s="109"/>
      <c r="K3" s="109"/>
      <c r="L3" s="109"/>
      <c r="M3" s="317" t="s">
        <v>496</v>
      </c>
    </row>
    <row r="4" spans="1:13" s="319" customFormat="1" ht="18.75" customHeight="1">
      <c r="A4" s="318" t="s">
        <v>182</v>
      </c>
      <c r="B4" s="318" t="s">
        <v>183</v>
      </c>
      <c r="C4" s="318" t="s">
        <v>184</v>
      </c>
      <c r="D4" s="318" t="s">
        <v>185</v>
      </c>
      <c r="E4" s="318"/>
      <c r="F4" s="318" t="s">
        <v>497</v>
      </c>
      <c r="G4" s="318" t="s">
        <v>463</v>
      </c>
      <c r="H4" s="318"/>
      <c r="I4" s="318"/>
      <c r="J4" s="318"/>
      <c r="K4" s="318"/>
      <c r="L4" s="318"/>
      <c r="M4" s="318"/>
    </row>
    <row r="5" spans="1:13" s="319" customFormat="1" ht="20.25" customHeight="1">
      <c r="A5" s="318"/>
      <c r="B5" s="318"/>
      <c r="C5" s="318"/>
      <c r="D5" s="318"/>
      <c r="E5" s="318"/>
      <c r="F5" s="318"/>
      <c r="G5" s="318" t="s">
        <v>498</v>
      </c>
      <c r="H5" s="318" t="s">
        <v>457</v>
      </c>
      <c r="I5" s="318"/>
      <c r="J5" s="318"/>
      <c r="K5" s="318"/>
      <c r="L5" s="318"/>
      <c r="M5" s="318" t="s">
        <v>499</v>
      </c>
    </row>
    <row r="6" spans="1:13" s="319" customFormat="1" ht="48.75">
      <c r="A6" s="318"/>
      <c r="B6" s="318"/>
      <c r="C6" s="318"/>
      <c r="D6" s="318"/>
      <c r="E6" s="318"/>
      <c r="F6" s="318"/>
      <c r="G6" s="318"/>
      <c r="H6" s="318" t="s">
        <v>500</v>
      </c>
      <c r="I6" s="318" t="s">
        <v>501</v>
      </c>
      <c r="J6" s="318" t="s">
        <v>502</v>
      </c>
      <c r="K6" s="318" t="s">
        <v>503</v>
      </c>
      <c r="L6" s="318" t="s">
        <v>504</v>
      </c>
      <c r="M6" s="318"/>
    </row>
    <row r="7" spans="1:13" s="319" customFormat="1" ht="6" customHeight="1">
      <c r="A7" s="320">
        <v>1</v>
      </c>
      <c r="B7" s="321">
        <v>2</v>
      </c>
      <c r="C7" s="321">
        <v>3</v>
      </c>
      <c r="D7" s="321"/>
      <c r="E7" s="321">
        <v>4</v>
      </c>
      <c r="F7" s="321">
        <v>5</v>
      </c>
      <c r="G7" s="321">
        <v>6</v>
      </c>
      <c r="H7" s="321">
        <v>7</v>
      </c>
      <c r="I7" s="321">
        <v>8</v>
      </c>
      <c r="J7" s="321">
        <v>9</v>
      </c>
      <c r="K7" s="321">
        <v>10</v>
      </c>
      <c r="L7" s="321">
        <v>11</v>
      </c>
      <c r="M7" s="321">
        <v>12</v>
      </c>
    </row>
    <row r="8" spans="1:13" s="326" customFormat="1" ht="11.25" customHeight="1">
      <c r="A8" s="322" t="s">
        <v>89</v>
      </c>
      <c r="B8" s="323"/>
      <c r="C8" s="324"/>
      <c r="D8" s="325"/>
      <c r="E8" s="325"/>
      <c r="F8" s="325"/>
      <c r="G8" s="324"/>
      <c r="H8" s="324"/>
      <c r="I8" s="324"/>
      <c r="J8" s="324"/>
      <c r="K8" s="324"/>
      <c r="L8" s="324"/>
      <c r="M8" s="324"/>
    </row>
    <row r="9" spans="1:13" s="326" customFormat="1" ht="12.75">
      <c r="A9" s="327"/>
      <c r="B9" s="323"/>
      <c r="C9" s="324"/>
      <c r="D9" s="323"/>
      <c r="E9" s="323"/>
      <c r="F9" s="324"/>
      <c r="G9" s="324"/>
      <c r="H9" s="324"/>
      <c r="I9" s="324"/>
      <c r="J9" s="324"/>
      <c r="K9" s="324"/>
      <c r="L9" s="324"/>
      <c r="M9" s="324"/>
    </row>
    <row r="10" spans="1:13" s="326" customFormat="1" ht="12.75">
      <c r="A10" s="328" t="s">
        <v>14</v>
      </c>
      <c r="B10" s="323"/>
      <c r="C10" s="324"/>
      <c r="D10" s="329"/>
      <c r="E10" s="329"/>
      <c r="F10" s="329"/>
      <c r="G10" s="324"/>
      <c r="H10" s="324"/>
      <c r="I10" s="324"/>
      <c r="J10" s="324"/>
      <c r="K10" s="324"/>
      <c r="L10" s="324"/>
      <c r="M10" s="324"/>
    </row>
    <row r="11" spans="1:13" s="326" customFormat="1" ht="12.75">
      <c r="A11" s="330"/>
      <c r="B11" s="323"/>
      <c r="C11" s="324"/>
      <c r="D11" s="331"/>
      <c r="E11" s="325"/>
      <c r="F11" s="324"/>
      <c r="G11" s="324"/>
      <c r="H11" s="324"/>
      <c r="I11" s="324"/>
      <c r="J11" s="324"/>
      <c r="K11" s="324"/>
      <c r="L11" s="324"/>
      <c r="M11" s="324"/>
    </row>
    <row r="12" spans="1:13" s="326" customFormat="1" ht="12.75">
      <c r="A12" s="332"/>
      <c r="B12" s="323"/>
      <c r="C12" s="324"/>
      <c r="D12" s="331"/>
      <c r="E12" s="325"/>
      <c r="F12" s="324"/>
      <c r="G12" s="324"/>
      <c r="H12" s="324"/>
      <c r="I12" s="324"/>
      <c r="J12" s="324"/>
      <c r="K12" s="324"/>
      <c r="L12" s="324"/>
      <c r="M12" s="324"/>
    </row>
    <row r="13" spans="1:13" s="326" customFormat="1" ht="12.75">
      <c r="A13" s="332"/>
      <c r="B13" s="323"/>
      <c r="C13" s="324"/>
      <c r="D13" s="331"/>
      <c r="E13" s="333"/>
      <c r="F13" s="324"/>
      <c r="G13" s="324"/>
      <c r="H13" s="324"/>
      <c r="I13" s="324"/>
      <c r="J13" s="324"/>
      <c r="K13" s="324"/>
      <c r="L13" s="324"/>
      <c r="M13" s="324"/>
    </row>
    <row r="14" spans="1:13" s="326" customFormat="1" ht="12.75">
      <c r="A14" s="332"/>
      <c r="B14" s="323"/>
      <c r="C14" s="324"/>
      <c r="D14" s="331"/>
      <c r="E14" s="325"/>
      <c r="F14" s="324"/>
      <c r="G14" s="324"/>
      <c r="H14" s="324"/>
      <c r="I14" s="324"/>
      <c r="J14" s="324"/>
      <c r="K14" s="324"/>
      <c r="L14" s="324"/>
      <c r="M14" s="324"/>
    </row>
    <row r="15" spans="1:13" s="326" customFormat="1" ht="12.75">
      <c r="A15" s="332"/>
      <c r="B15" s="323"/>
      <c r="C15" s="324"/>
      <c r="D15" s="331"/>
      <c r="E15" s="325"/>
      <c r="F15" s="324"/>
      <c r="G15" s="324"/>
      <c r="H15" s="324"/>
      <c r="I15" s="324"/>
      <c r="J15" s="324"/>
      <c r="K15" s="324"/>
      <c r="L15" s="324"/>
      <c r="M15" s="324"/>
    </row>
    <row r="16" spans="1:13" s="326" customFormat="1" ht="12.75">
      <c r="A16" s="332"/>
      <c r="B16" s="323"/>
      <c r="C16" s="324"/>
      <c r="D16" s="331"/>
      <c r="E16" s="325"/>
      <c r="F16" s="324"/>
      <c r="G16" s="324"/>
      <c r="H16" s="324"/>
      <c r="I16" s="324"/>
      <c r="J16" s="324"/>
      <c r="K16" s="324"/>
      <c r="L16" s="324"/>
      <c r="M16" s="324"/>
    </row>
    <row r="17" spans="1:13" s="326" customFormat="1" ht="12.75">
      <c r="A17" s="332"/>
      <c r="B17" s="323"/>
      <c r="C17" s="324"/>
      <c r="D17" s="331"/>
      <c r="E17" s="325"/>
      <c r="F17" s="324"/>
      <c r="G17" s="324"/>
      <c r="H17" s="324"/>
      <c r="I17" s="324"/>
      <c r="J17" s="324"/>
      <c r="K17" s="324"/>
      <c r="L17" s="324"/>
      <c r="M17" s="324"/>
    </row>
    <row r="18" spans="1:13" s="326" customFormat="1" ht="12.75">
      <c r="A18" s="332"/>
      <c r="B18" s="323"/>
      <c r="C18" s="324"/>
      <c r="D18" s="331"/>
      <c r="E18" s="334"/>
      <c r="F18" s="324"/>
      <c r="G18" s="324"/>
      <c r="H18" s="324"/>
      <c r="I18" s="324"/>
      <c r="J18" s="324"/>
      <c r="K18" s="324"/>
      <c r="L18" s="324"/>
      <c r="M18" s="324"/>
    </row>
    <row r="19" spans="1:13" s="326" customFormat="1" ht="12.75">
      <c r="A19" s="332"/>
      <c r="B19" s="323"/>
      <c r="C19" s="324"/>
      <c r="D19" s="331"/>
      <c r="E19" s="333"/>
      <c r="F19" s="324"/>
      <c r="G19" s="324"/>
      <c r="H19" s="324"/>
      <c r="I19" s="324"/>
      <c r="J19" s="324"/>
      <c r="K19" s="324"/>
      <c r="L19" s="324"/>
      <c r="M19" s="324"/>
    </row>
    <row r="20" spans="1:13" s="326" customFormat="1" ht="12.75">
      <c r="A20" s="335"/>
      <c r="B20" s="323"/>
      <c r="C20" s="324"/>
      <c r="D20" s="331"/>
      <c r="E20" s="325"/>
      <c r="F20" s="324"/>
      <c r="G20" s="324"/>
      <c r="H20" s="324"/>
      <c r="I20" s="324"/>
      <c r="J20" s="324"/>
      <c r="K20" s="324"/>
      <c r="L20" s="324"/>
      <c r="M20" s="324"/>
    </row>
    <row r="21" spans="1:13" s="326" customFormat="1" ht="12.75">
      <c r="A21" s="335"/>
      <c r="B21" s="323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</row>
    <row r="22" spans="1:13" s="326" customFormat="1" ht="12.75">
      <c r="A22" s="335"/>
      <c r="B22" s="323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</row>
    <row r="23" spans="1:13" s="326" customFormat="1" ht="12.75">
      <c r="A23" s="336"/>
      <c r="B23" s="323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</row>
    <row r="24" spans="1:13" s="326" customFormat="1" ht="12.75">
      <c r="A24" s="337"/>
      <c r="B24" s="323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</row>
    <row r="25" spans="1:13" s="326" customFormat="1" ht="12.75">
      <c r="A25" s="322" t="s">
        <v>319</v>
      </c>
      <c r="B25" s="323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</row>
    <row r="26" spans="1:13" s="326" customFormat="1" ht="12.75">
      <c r="A26" s="337" t="s">
        <v>319</v>
      </c>
      <c r="B26" s="323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</row>
    <row r="27" spans="1:13" s="326" customFormat="1" ht="12.75">
      <c r="A27" s="322" t="s">
        <v>24</v>
      </c>
      <c r="B27" s="323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</row>
    <row r="28" spans="1:13" s="326" customFormat="1" ht="12.75">
      <c r="A28" s="338"/>
      <c r="B28" s="323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</row>
    <row r="29" spans="1:13" s="326" customFormat="1" ht="12.75">
      <c r="A29" s="338"/>
      <c r="B29" s="323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</row>
    <row r="30" spans="1:13" s="326" customFormat="1" ht="12.75">
      <c r="A30" s="339"/>
      <c r="B30" s="323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</row>
    <row r="31" spans="1:13" s="326" customFormat="1" ht="12.75">
      <c r="A31" s="340"/>
      <c r="B31" s="323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</row>
    <row r="32" spans="1:13" s="326" customFormat="1" ht="12.75">
      <c r="A32" s="341">
        <v>751</v>
      </c>
      <c r="B32" s="323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</row>
    <row r="33" spans="1:13" s="326" customFormat="1" ht="12.75">
      <c r="A33" s="340"/>
      <c r="B33" s="323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</row>
    <row r="34" spans="1:13" s="326" customFormat="1" ht="12.75">
      <c r="A34" s="342">
        <v>754</v>
      </c>
      <c r="B34" s="323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</row>
    <row r="35" spans="1:13" s="326" customFormat="1" ht="12.75">
      <c r="A35" s="342"/>
      <c r="B35" s="323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</row>
    <row r="36" spans="1:13" s="326" customFormat="1" ht="12.75">
      <c r="A36" s="342"/>
      <c r="B36" s="323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</row>
    <row r="37" spans="1:13" s="326" customFormat="1" ht="12.75">
      <c r="A37" s="341"/>
      <c r="B37" s="323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</row>
    <row r="38" spans="1:13" s="326" customFormat="1" ht="12.75">
      <c r="A38" s="340">
        <v>756</v>
      </c>
      <c r="B38" s="323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</row>
    <row r="39" spans="1:13" s="326" customFormat="1" ht="12.75">
      <c r="A39" s="341"/>
      <c r="B39" s="323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</row>
    <row r="40" spans="1:13" s="326" customFormat="1" ht="12.75">
      <c r="A40" s="340">
        <v>757</v>
      </c>
      <c r="B40" s="323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</row>
    <row r="41" spans="1:13" s="326" customFormat="1" ht="12.75">
      <c r="A41" s="341"/>
      <c r="B41" s="323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</row>
    <row r="42" spans="1:13" s="326" customFormat="1" ht="12.75">
      <c r="A42" s="340">
        <v>758</v>
      </c>
      <c r="B42" s="323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</row>
    <row r="43" spans="1:13" s="326" customFormat="1" ht="12.75">
      <c r="A43" s="341"/>
      <c r="B43" s="323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</row>
    <row r="44" spans="1:13" s="326" customFormat="1" ht="12.75">
      <c r="A44" s="340">
        <v>801</v>
      </c>
      <c r="B44" s="323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</row>
    <row r="45" spans="1:13" s="326" customFormat="1" ht="12.75">
      <c r="A45" s="342"/>
      <c r="B45" s="323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</row>
    <row r="46" spans="1:13" s="326" customFormat="1" ht="12.75">
      <c r="A46" s="342"/>
      <c r="B46" s="323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</row>
    <row r="47" spans="1:13" s="326" customFormat="1" ht="12.75">
      <c r="A47" s="342"/>
      <c r="B47" s="323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</row>
    <row r="48" spans="1:13" s="326" customFormat="1" ht="12.75">
      <c r="A48" s="342"/>
      <c r="B48" s="323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</row>
    <row r="49" spans="1:13" s="326" customFormat="1" ht="12.75">
      <c r="A49" s="341"/>
      <c r="B49" s="323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</row>
    <row r="50" spans="1:13" s="326" customFormat="1" ht="12.75">
      <c r="A50" s="340">
        <v>851</v>
      </c>
      <c r="B50" s="323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</row>
    <row r="51" spans="1:13" s="326" customFormat="1" ht="12.75">
      <c r="A51" s="341"/>
      <c r="B51" s="323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</row>
    <row r="52" spans="1:13" s="326" customFormat="1" ht="12.75">
      <c r="A52" s="340">
        <v>852</v>
      </c>
      <c r="B52" s="323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</row>
    <row r="53" spans="1:13" s="326" customFormat="1" ht="12.75">
      <c r="A53" s="342"/>
      <c r="B53" s="323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</row>
    <row r="54" spans="1:13" s="326" customFormat="1" ht="12.75">
      <c r="A54" s="342"/>
      <c r="B54" s="323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</row>
    <row r="55" spans="1:13" s="326" customFormat="1" ht="12.75">
      <c r="A55" s="342"/>
      <c r="B55" s="323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</row>
    <row r="56" spans="1:13" s="326" customFormat="1" ht="12.75">
      <c r="A56" s="342"/>
      <c r="B56" s="323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</row>
    <row r="57" spans="1:13" s="326" customFormat="1" ht="12.75">
      <c r="A57" s="342"/>
      <c r="B57" s="323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</row>
    <row r="58" spans="1:13" s="326" customFormat="1" ht="12.75">
      <c r="A58" s="341"/>
      <c r="B58" s="323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</row>
    <row r="59" spans="1:13" s="326" customFormat="1" ht="12.75">
      <c r="A59" s="340">
        <v>854</v>
      </c>
      <c r="B59" s="323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</row>
    <row r="60" spans="1:13" s="326" customFormat="1" ht="12.75">
      <c r="A60" s="341"/>
      <c r="B60" s="323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</row>
    <row r="61" spans="1:13" s="326" customFormat="1" ht="12.75">
      <c r="A61" s="340">
        <v>900</v>
      </c>
      <c r="B61" s="323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</row>
    <row r="62" spans="1:13" s="326" customFormat="1" ht="12.75">
      <c r="A62" s="342"/>
      <c r="B62" s="323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</row>
    <row r="63" spans="1:13" s="326" customFormat="1" ht="12.75">
      <c r="A63" s="342"/>
      <c r="B63" s="323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</row>
    <row r="64" spans="1:13" s="326" customFormat="1" ht="12.75">
      <c r="A64" s="341"/>
      <c r="B64" s="323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</row>
    <row r="65" spans="1:13" s="326" customFormat="1" ht="12.75">
      <c r="A65" s="340">
        <v>921</v>
      </c>
      <c r="B65" s="323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</row>
    <row r="66" spans="1:13" s="326" customFormat="1" ht="12.75">
      <c r="A66" s="342"/>
      <c r="B66" s="323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</row>
    <row r="67" spans="1:13" s="326" customFormat="1" ht="12.75">
      <c r="A67" s="341"/>
      <c r="B67" s="323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</row>
    <row r="68" spans="1:13" s="326" customFormat="1" ht="12.75">
      <c r="A68" s="340">
        <v>926</v>
      </c>
      <c r="B68" s="323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</row>
    <row r="69" spans="1:13" s="326" customFormat="1" ht="12.75">
      <c r="A69" s="341"/>
      <c r="B69" s="323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</row>
    <row r="70" spans="1:13" s="344" customFormat="1" ht="24.75" customHeight="1">
      <c r="A70" s="343" t="s">
        <v>505</v>
      </c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</row>
    <row r="72" ht="12.75">
      <c r="A72" s="345" t="s">
        <v>506</v>
      </c>
    </row>
  </sheetData>
  <mergeCells count="11">
    <mergeCell ref="A1:M1"/>
    <mergeCell ref="A4:A6"/>
    <mergeCell ref="B4:B6"/>
    <mergeCell ref="C4:C6"/>
    <mergeCell ref="D4:E6"/>
    <mergeCell ref="F4:F6"/>
    <mergeCell ref="G4:M4"/>
    <mergeCell ref="G5:G6"/>
    <mergeCell ref="H5:L5"/>
    <mergeCell ref="M5:M6"/>
    <mergeCell ref="A70:E70"/>
  </mergeCells>
  <printOptions horizontalCentered="1"/>
  <pageMargins left="0.39375" right="0.39375" top="1.5097222222222222" bottom="0.7875" header="0.5118055555555555" footer="0.5118055555555555"/>
  <pageSetup fitToHeight="1" fitToWidth="1" horizontalDpi="300" verticalDpi="300" orientation="landscape" paperSize="9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4"/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189" customWidth="1"/>
    <col min="2" max="2" width="9.00390625" style="189" customWidth="1"/>
    <col min="3" max="3" width="6.625" style="189" customWidth="1"/>
    <col min="4" max="4" width="12.625" style="189" customWidth="1"/>
    <col min="5" max="5" width="13.125" style="189" customWidth="1"/>
    <col min="6" max="6" width="12.875" style="189" customWidth="1"/>
    <col min="7" max="7" width="15.875" style="189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89" customWidth="1"/>
  </cols>
  <sheetData>
    <row r="1" spans="1:10" ht="45" customHeight="1">
      <c r="A1" s="190" t="s">
        <v>507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6" ht="15">
      <c r="A2" s="346"/>
      <c r="B2" s="346"/>
      <c r="C2" s="346"/>
      <c r="D2" s="346"/>
      <c r="E2" s="346"/>
      <c r="F2" s="346"/>
    </row>
    <row r="3" spans="1:10" ht="13.5" customHeight="1">
      <c r="A3" s="347"/>
      <c r="B3" s="347"/>
      <c r="C3" s="347"/>
      <c r="D3" s="347"/>
      <c r="E3" s="347"/>
      <c r="F3" s="347"/>
      <c r="J3" s="348" t="s">
        <v>508</v>
      </c>
    </row>
    <row r="4" spans="1:10" ht="20.25" customHeight="1">
      <c r="A4" s="349" t="s">
        <v>182</v>
      </c>
      <c r="B4" s="349" t="s">
        <v>183</v>
      </c>
      <c r="C4" s="349" t="s">
        <v>184</v>
      </c>
      <c r="D4" s="350" t="s">
        <v>509</v>
      </c>
      <c r="E4" s="350" t="s">
        <v>510</v>
      </c>
      <c r="F4" s="350" t="s">
        <v>463</v>
      </c>
      <c r="G4" s="350"/>
      <c r="H4" s="350"/>
      <c r="I4" s="350"/>
      <c r="J4" s="350"/>
    </row>
    <row r="5" spans="1:10" ht="18" customHeight="1">
      <c r="A5" s="349"/>
      <c r="B5" s="349"/>
      <c r="C5" s="349"/>
      <c r="D5" s="350"/>
      <c r="E5" s="350"/>
      <c r="F5" s="350" t="s">
        <v>511</v>
      </c>
      <c r="G5" s="350" t="s">
        <v>457</v>
      </c>
      <c r="H5" s="350"/>
      <c r="I5" s="350"/>
      <c r="J5" s="350" t="s">
        <v>512</v>
      </c>
    </row>
    <row r="6" spans="1:10" ht="69" customHeight="1">
      <c r="A6" s="349"/>
      <c r="B6" s="349"/>
      <c r="C6" s="349"/>
      <c r="D6" s="350"/>
      <c r="E6" s="350"/>
      <c r="F6" s="350"/>
      <c r="G6" s="350" t="s">
        <v>513</v>
      </c>
      <c r="H6" s="350" t="s">
        <v>514</v>
      </c>
      <c r="I6" s="350" t="s">
        <v>515</v>
      </c>
      <c r="J6" s="350"/>
    </row>
    <row r="7" spans="1:10" ht="8.25" customHeight="1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</row>
    <row r="8" spans="1:10" ht="19.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</row>
    <row r="9" spans="1:10" ht="19.5" customHeight="1">
      <c r="A9" s="352"/>
      <c r="B9" s="352"/>
      <c r="C9" s="352"/>
      <c r="D9" s="352"/>
      <c r="E9" s="352"/>
      <c r="F9" s="352"/>
      <c r="G9" s="352"/>
      <c r="H9" s="352"/>
      <c r="I9" s="352"/>
      <c r="J9" s="352"/>
    </row>
    <row r="10" spans="1:10" ht="19.5" customHeight="1">
      <c r="A10" s="352"/>
      <c r="B10" s="352"/>
      <c r="C10" s="352"/>
      <c r="D10" s="352"/>
      <c r="E10" s="352"/>
      <c r="F10" s="352"/>
      <c r="G10" s="352"/>
      <c r="H10" s="352"/>
      <c r="I10" s="352"/>
      <c r="J10" s="352"/>
    </row>
    <row r="11" spans="1:10" ht="19.5" customHeight="1">
      <c r="A11" s="352"/>
      <c r="B11" s="352"/>
      <c r="C11" s="352"/>
      <c r="D11" s="352"/>
      <c r="E11" s="352"/>
      <c r="F11" s="352"/>
      <c r="G11" s="352"/>
      <c r="H11" s="352"/>
      <c r="I11" s="352"/>
      <c r="J11" s="352"/>
    </row>
    <row r="12" spans="1:10" ht="19.5" customHeight="1">
      <c r="A12" s="352"/>
      <c r="B12" s="352"/>
      <c r="C12" s="352"/>
      <c r="D12" s="352"/>
      <c r="E12" s="352"/>
      <c r="F12" s="352"/>
      <c r="G12" s="352"/>
      <c r="H12" s="352"/>
      <c r="I12" s="352"/>
      <c r="J12" s="352"/>
    </row>
    <row r="13" spans="1:10" ht="19.5" customHeight="1">
      <c r="A13" s="352"/>
      <c r="B13" s="352"/>
      <c r="C13" s="352"/>
      <c r="D13" s="352"/>
      <c r="E13" s="352"/>
      <c r="F13" s="352"/>
      <c r="G13" s="352"/>
      <c r="H13" s="352"/>
      <c r="I13" s="352"/>
      <c r="J13" s="352"/>
    </row>
    <row r="14" spans="1:10" ht="19.5" customHeight="1">
      <c r="A14" s="352"/>
      <c r="B14" s="352"/>
      <c r="C14" s="352"/>
      <c r="D14" s="352"/>
      <c r="E14" s="352"/>
      <c r="F14" s="352"/>
      <c r="G14" s="352"/>
      <c r="H14" s="352"/>
      <c r="I14" s="352"/>
      <c r="J14" s="352"/>
    </row>
    <row r="15" spans="1:10" ht="19.5" customHeight="1">
      <c r="A15" s="352"/>
      <c r="B15" s="352"/>
      <c r="C15" s="352"/>
      <c r="D15" s="352"/>
      <c r="E15" s="352"/>
      <c r="F15" s="352"/>
      <c r="G15" s="352"/>
      <c r="H15" s="352"/>
      <c r="I15" s="352"/>
      <c r="J15" s="352"/>
    </row>
    <row r="16" spans="1:10" ht="19.5" customHeight="1">
      <c r="A16" s="352"/>
      <c r="B16" s="352"/>
      <c r="C16" s="352"/>
      <c r="D16" s="352"/>
      <c r="E16" s="352"/>
      <c r="F16" s="352"/>
      <c r="G16" s="352"/>
      <c r="H16" s="352"/>
      <c r="I16" s="352"/>
      <c r="J16" s="352"/>
    </row>
    <row r="17" spans="1:10" ht="19.5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</row>
    <row r="18" spans="1:10" ht="19.5" customHeight="1">
      <c r="A18" s="352"/>
      <c r="B18" s="352"/>
      <c r="C18" s="352"/>
      <c r="D18" s="352"/>
      <c r="E18" s="352"/>
      <c r="F18" s="352"/>
      <c r="G18" s="352"/>
      <c r="H18" s="352"/>
      <c r="I18" s="352"/>
      <c r="J18" s="352"/>
    </row>
    <row r="19" spans="1:10" ht="19.5" customHeight="1">
      <c r="A19" s="352"/>
      <c r="B19" s="352"/>
      <c r="C19" s="352"/>
      <c r="D19" s="352"/>
      <c r="E19" s="352"/>
      <c r="F19" s="352"/>
      <c r="G19" s="352"/>
      <c r="H19" s="352"/>
      <c r="I19" s="352"/>
      <c r="J19" s="352"/>
    </row>
    <row r="20" spans="1:10" ht="19.5" customHeight="1">
      <c r="A20" s="353"/>
      <c r="B20" s="353"/>
      <c r="C20" s="353"/>
      <c r="D20" s="353"/>
      <c r="E20" s="353"/>
      <c r="F20" s="353"/>
      <c r="G20" s="353"/>
      <c r="H20" s="353"/>
      <c r="I20" s="353"/>
      <c r="J20" s="353"/>
    </row>
    <row r="21" spans="1:10" ht="24.75" customHeight="1">
      <c r="A21" s="354" t="s">
        <v>222</v>
      </c>
      <c r="B21" s="354"/>
      <c r="C21" s="354"/>
      <c r="D21" s="354"/>
      <c r="E21" s="355"/>
      <c r="F21" s="355"/>
      <c r="G21" s="355"/>
      <c r="H21" s="355"/>
      <c r="I21" s="355"/>
      <c r="J21" s="355"/>
    </row>
    <row r="23" spans="1:7" ht="12.75">
      <c r="A23" s="345" t="s">
        <v>506</v>
      </c>
      <c r="G23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0798611111111112" bottom="0.39375" header="0.5118055555555555" footer="0.5118055555555555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5"/>
  <dimension ref="A1:IV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189" customWidth="1"/>
    <col min="2" max="2" width="9.00390625" style="189" customWidth="1"/>
    <col min="3" max="3" width="7.75390625" style="189" customWidth="1"/>
    <col min="4" max="4" width="13.125" style="189" customWidth="1"/>
    <col min="5" max="5" width="14.125" style="189" customWidth="1"/>
    <col min="6" max="6" width="14.375" style="189" customWidth="1"/>
    <col min="7" max="7" width="15.875" style="189" customWidth="1"/>
    <col min="8" max="8" width="14.625" style="0" customWidth="1"/>
    <col min="9" max="9" width="10.375" style="0" customWidth="1"/>
    <col min="10" max="10" width="14.625" style="0" customWidth="1"/>
    <col min="80" max="16384" width="9.125" style="189" customWidth="1"/>
  </cols>
  <sheetData>
    <row r="1" spans="1:10" ht="45" customHeight="1">
      <c r="A1" s="190" t="s">
        <v>516</v>
      </c>
      <c r="B1" s="190"/>
      <c r="C1" s="190"/>
      <c r="D1" s="190"/>
      <c r="E1" s="190"/>
      <c r="F1" s="190"/>
      <c r="G1" s="190"/>
      <c r="H1" s="190"/>
      <c r="I1" s="190"/>
      <c r="J1" s="190"/>
    </row>
    <row r="3" ht="12.75">
      <c r="J3" s="348" t="s">
        <v>508</v>
      </c>
    </row>
    <row r="4" spans="1:79" ht="20.25" customHeight="1">
      <c r="A4" s="349" t="s">
        <v>182</v>
      </c>
      <c r="B4" s="349" t="s">
        <v>183</v>
      </c>
      <c r="C4" s="349" t="s">
        <v>184</v>
      </c>
      <c r="D4" s="350" t="s">
        <v>509</v>
      </c>
      <c r="E4" s="350" t="s">
        <v>510</v>
      </c>
      <c r="F4" s="350" t="s">
        <v>463</v>
      </c>
      <c r="G4" s="350"/>
      <c r="H4" s="350"/>
      <c r="I4" s="350"/>
      <c r="J4" s="350"/>
      <c r="BX4" s="189"/>
      <c r="BY4" s="189"/>
      <c r="BZ4" s="189"/>
      <c r="CA4" s="189"/>
    </row>
    <row r="5" spans="1:79" ht="18" customHeight="1">
      <c r="A5" s="349"/>
      <c r="B5" s="349"/>
      <c r="C5" s="349"/>
      <c r="D5" s="350"/>
      <c r="E5" s="350"/>
      <c r="F5" s="350" t="s">
        <v>511</v>
      </c>
      <c r="G5" s="350" t="s">
        <v>457</v>
      </c>
      <c r="H5" s="350"/>
      <c r="I5" s="350"/>
      <c r="J5" s="350" t="s">
        <v>512</v>
      </c>
      <c r="BX5" s="189"/>
      <c r="BY5" s="189"/>
      <c r="BZ5" s="189"/>
      <c r="CA5" s="189"/>
    </row>
    <row r="6" spans="1:79" ht="69" customHeight="1">
      <c r="A6" s="349"/>
      <c r="B6" s="349"/>
      <c r="C6" s="349"/>
      <c r="D6" s="350"/>
      <c r="E6" s="350"/>
      <c r="F6" s="350"/>
      <c r="G6" s="350" t="s">
        <v>513</v>
      </c>
      <c r="H6" s="350" t="s">
        <v>514</v>
      </c>
      <c r="I6" s="350" t="s">
        <v>517</v>
      </c>
      <c r="J6" s="350"/>
      <c r="BX6" s="189"/>
      <c r="BY6" s="189"/>
      <c r="BZ6" s="189"/>
      <c r="CA6" s="189"/>
    </row>
    <row r="7" spans="1:79" ht="8.25" customHeight="1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BX7" s="189"/>
      <c r="BY7" s="189"/>
      <c r="BZ7" s="189"/>
      <c r="CA7" s="189"/>
    </row>
    <row r="8" spans="1:79" ht="19.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  <c r="BX8" s="189"/>
      <c r="BY8" s="189"/>
      <c r="BZ8" s="189"/>
      <c r="CA8" s="189"/>
    </row>
    <row r="9" spans="1:79" ht="19.5" customHeight="1">
      <c r="A9" s="352"/>
      <c r="B9" s="352"/>
      <c r="C9" s="352"/>
      <c r="D9" s="352"/>
      <c r="E9" s="352"/>
      <c r="F9" s="352"/>
      <c r="G9" s="352"/>
      <c r="H9" s="352"/>
      <c r="I9" s="352"/>
      <c r="J9" s="352"/>
      <c r="BX9" s="189"/>
      <c r="BY9" s="189"/>
      <c r="BZ9" s="189"/>
      <c r="CA9" s="189"/>
    </row>
    <row r="10" spans="1:79" ht="19.5" customHeight="1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BX10" s="189"/>
      <c r="BY10" s="189"/>
      <c r="BZ10" s="189"/>
      <c r="CA10" s="189"/>
    </row>
    <row r="11" spans="1:79" ht="19.5" customHeight="1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BX11" s="189"/>
      <c r="BY11" s="189"/>
      <c r="BZ11" s="189"/>
      <c r="CA11" s="189"/>
    </row>
    <row r="12" spans="1:79" ht="19.5" customHeight="1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BX12" s="189"/>
      <c r="BY12" s="189"/>
      <c r="BZ12" s="189"/>
      <c r="CA12" s="189"/>
    </row>
    <row r="13" spans="1:79" ht="19.5" customHeight="1">
      <c r="A13" s="352"/>
      <c r="B13" s="352"/>
      <c r="C13" s="352"/>
      <c r="D13" s="352"/>
      <c r="E13" s="352"/>
      <c r="F13" s="352"/>
      <c r="G13" s="352"/>
      <c r="H13" s="352"/>
      <c r="I13" s="352"/>
      <c r="J13" s="352"/>
      <c r="BX13" s="189"/>
      <c r="BY13" s="189"/>
      <c r="BZ13" s="189"/>
      <c r="CA13" s="189"/>
    </row>
    <row r="14" spans="1:79" ht="19.5" customHeight="1">
      <c r="A14" s="352"/>
      <c r="B14" s="352"/>
      <c r="C14" s="352"/>
      <c r="D14" s="352"/>
      <c r="E14" s="352"/>
      <c r="F14" s="352"/>
      <c r="G14" s="352"/>
      <c r="H14" s="352"/>
      <c r="I14" s="352"/>
      <c r="J14" s="352"/>
      <c r="BX14" s="189"/>
      <c r="BY14" s="189"/>
      <c r="BZ14" s="189"/>
      <c r="CA14" s="189"/>
    </row>
    <row r="15" spans="1:79" ht="19.5" customHeight="1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BX15" s="189"/>
      <c r="BY15" s="189"/>
      <c r="BZ15" s="189"/>
      <c r="CA15" s="189"/>
    </row>
    <row r="16" spans="1:79" ht="19.5" customHeight="1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BX16" s="189"/>
      <c r="BY16" s="189"/>
      <c r="BZ16" s="189"/>
      <c r="CA16" s="189"/>
    </row>
    <row r="17" spans="1:79" ht="19.5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BX17" s="189"/>
      <c r="BY17" s="189"/>
      <c r="BZ17" s="189"/>
      <c r="CA17" s="189"/>
    </row>
    <row r="18" spans="1:79" ht="19.5" customHeight="1">
      <c r="A18" s="352"/>
      <c r="B18" s="352"/>
      <c r="C18" s="352"/>
      <c r="D18" s="352"/>
      <c r="E18" s="352"/>
      <c r="F18" s="352"/>
      <c r="G18" s="352"/>
      <c r="H18" s="352"/>
      <c r="I18" s="352"/>
      <c r="J18" s="352"/>
      <c r="BX18" s="189"/>
      <c r="BY18" s="189"/>
      <c r="BZ18" s="189"/>
      <c r="CA18" s="189"/>
    </row>
    <row r="19" spans="1:79" ht="19.5" customHeight="1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BX19" s="189"/>
      <c r="BY19" s="189"/>
      <c r="BZ19" s="189"/>
      <c r="CA19" s="189"/>
    </row>
    <row r="20" spans="1:79" ht="19.5" customHeight="1">
      <c r="A20" s="353"/>
      <c r="B20" s="353"/>
      <c r="C20" s="353"/>
      <c r="D20" s="353"/>
      <c r="E20" s="353"/>
      <c r="F20" s="353"/>
      <c r="G20" s="353"/>
      <c r="H20" s="353"/>
      <c r="I20" s="353"/>
      <c r="J20" s="353"/>
      <c r="BX20" s="189"/>
      <c r="BY20" s="189"/>
      <c r="BZ20" s="189"/>
      <c r="CA20" s="189"/>
    </row>
    <row r="21" spans="1:79" ht="24.75" customHeight="1">
      <c r="A21" s="354" t="s">
        <v>222</v>
      </c>
      <c r="B21" s="354"/>
      <c r="C21" s="354"/>
      <c r="D21" s="354"/>
      <c r="E21" s="355"/>
      <c r="F21" s="355"/>
      <c r="G21" s="355"/>
      <c r="H21" s="355"/>
      <c r="I21" s="355"/>
      <c r="J21" s="355"/>
      <c r="BX21" s="189"/>
      <c r="BY21" s="189"/>
      <c r="BZ21" s="189"/>
      <c r="CA21" s="189"/>
    </row>
    <row r="23" spans="1:256" ht="12.75">
      <c r="A23" s="345" t="s">
        <v>506</v>
      </c>
      <c r="G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1" bottom="0.39375" header="0.5118055555555555" footer="0.5118055555555555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2009-11-23T10:27:34Z</cp:lastPrinted>
  <dcterms:created xsi:type="dcterms:W3CDTF">1998-12-09T13:02:10Z</dcterms:created>
  <dcterms:modified xsi:type="dcterms:W3CDTF">2009-12-04T07:38:28Z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1062067598</vt:i4>
  </property>
  <property fmtid="{D5CDD505-2E9C-101B-9397-08002B2CF9AE}" pid="3" name="_AuthorEmail">
    <vt:lpwstr>pbedn@poczta.onet.pl</vt:lpwstr>
  </property>
  <property fmtid="{D5CDD505-2E9C-101B-9397-08002B2CF9AE}" pid="4" name="_AuthorEmailDisplayName">
    <vt:lpwstr>Przemek-Onet</vt:lpwstr>
  </property>
  <property fmtid="{D5CDD505-2E9C-101B-9397-08002B2CF9AE}" pid="5" name="_EmailSubject">
    <vt:lpwstr>ttt</vt:lpwstr>
  </property>
  <property fmtid="{D5CDD505-2E9C-101B-9397-08002B2CF9AE}" pid="6" name="_PreviousAdHocReviewCycleID">
    <vt:i4>315365592</vt:i4>
  </property>
</Properties>
</file>